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J:\Covered Bonds\ISP CB Ipotecario\Reportistica\STRATS IR+NTT\2018-08\"/>
    </mc:Choice>
  </mc:AlternateContent>
  <bookViews>
    <workbookView xWindow="225" yWindow="465" windowWidth="18060" windowHeight="10755" tabRatio="892"/>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definedNames>
    <definedName name="_xlnm._FilterDatabase" localSheetId="2" hidden="1">'B1. HTT Mortgage Assets'!$A$11:$D$168</definedName>
    <definedName name="_ftn1" localSheetId="5">'D. Insert Nat Trans Templ'!$A$357</definedName>
    <definedName name="_ftnref1" localSheetId="5">'D. Insert Nat Trans Templ'!$A$40</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5">'D. Insert Nat Trans Templ'!$A$1:$G$399</definedName>
    <definedName name="_xlnm.Print_Area" localSheetId="4">Disclaimer!$A$1:$A$170</definedName>
    <definedName name="_xlnm.Print_Area" localSheetId="6">'E. Optional ECB-ECAIs data'!$A$1:$G$93</definedName>
    <definedName name="_xlnm.Print_Area" localSheetId="0">Introduction!$B$2:$J$40</definedName>
    <definedName name="_xlnm.Print_Titles" localSheetId="4">Disclaimer!$2:$2</definedName>
    <definedName name="privacy_policy" localSheetId="4">Disclaimer!$A$136</definedName>
  </definedNames>
  <calcPr calcId="171027"/>
</workbook>
</file>

<file path=xl/calcChain.xml><?xml version="1.0" encoding="utf-8"?>
<calcChain xmlns="http://schemas.openxmlformats.org/spreadsheetml/2006/main">
  <c r="C231" i="8" l="1"/>
  <c r="F28" i="9" l="1"/>
  <c r="C138" i="8" l="1"/>
  <c r="C38" i="8" l="1"/>
  <c r="D45" i="8" s="1"/>
  <c r="C58" i="8"/>
  <c r="D165" i="8" l="1"/>
  <c r="F119" i="9" l="1"/>
  <c r="D119" i="9"/>
  <c r="C119" i="9"/>
  <c r="F77" i="9"/>
  <c r="D77" i="9"/>
  <c r="C77" i="9"/>
  <c r="F73" i="9"/>
  <c r="D73" i="9"/>
  <c r="C73" i="9"/>
  <c r="C217" i="8" l="1"/>
  <c r="C207" i="8"/>
  <c r="C193" i="8"/>
  <c r="C174" i="8"/>
  <c r="C112" i="8"/>
  <c r="G227" i="8" l="1"/>
  <c r="F227" i="8"/>
  <c r="G226" i="8"/>
  <c r="F226" i="8"/>
  <c r="G225" i="8"/>
  <c r="F225" i="8"/>
  <c r="G224" i="8"/>
  <c r="F224" i="8"/>
  <c r="G223" i="8"/>
  <c r="F223" i="8"/>
  <c r="G222" i="8"/>
  <c r="F222" i="8"/>
  <c r="G221" i="8"/>
  <c r="F221" i="8"/>
  <c r="F218" i="8"/>
  <c r="G219" i="8" l="1"/>
  <c r="G218" i="8"/>
  <c r="G217" i="8"/>
  <c r="F219" i="8"/>
  <c r="F217" i="8"/>
  <c r="F220" i="8" s="1"/>
  <c r="C290" i="8" l="1"/>
  <c r="D292" i="8" l="1"/>
  <c r="C292" i="8"/>
  <c r="C179" i="8" l="1"/>
  <c r="F176" i="8" s="1"/>
  <c r="C288" i="8"/>
  <c r="D167" i="8"/>
  <c r="G166" i="8" l="1"/>
  <c r="G165" i="8"/>
  <c r="G164" i="8"/>
  <c r="D331" i="9"/>
  <c r="G336" i="9" s="1"/>
  <c r="C331" i="9"/>
  <c r="F332" i="9" s="1"/>
  <c r="D309" i="9"/>
  <c r="G314" i="9" s="1"/>
  <c r="C309" i="9"/>
  <c r="F314" i="9" s="1"/>
  <c r="D296" i="9"/>
  <c r="G294" i="9" s="1"/>
  <c r="C296" i="9"/>
  <c r="F284" i="9" s="1"/>
  <c r="D230" i="9"/>
  <c r="G228" i="9" s="1"/>
  <c r="C230" i="9"/>
  <c r="F233" i="9" s="1"/>
  <c r="D208" i="9"/>
  <c r="G209" i="9" s="1"/>
  <c r="C208" i="9"/>
  <c r="F200" i="9" s="1"/>
  <c r="D195" i="9"/>
  <c r="G194" i="9" s="1"/>
  <c r="C195" i="9"/>
  <c r="F191" i="9" s="1"/>
  <c r="F44" i="9"/>
  <c r="D44" i="9"/>
  <c r="C44" i="9"/>
  <c r="C15" i="9"/>
  <c r="F26" i="9" s="1"/>
  <c r="D300" i="8"/>
  <c r="C300" i="8"/>
  <c r="C299" i="8"/>
  <c r="C298" i="8"/>
  <c r="C297" i="8"/>
  <c r="C296" i="8"/>
  <c r="C295" i="8"/>
  <c r="C294" i="8"/>
  <c r="D293" i="8"/>
  <c r="C293" i="8"/>
  <c r="F292" i="8"/>
  <c r="C291" i="8"/>
  <c r="D290" i="8"/>
  <c r="C289" i="8"/>
  <c r="C220" i="8"/>
  <c r="C208" i="8"/>
  <c r="F187" i="8"/>
  <c r="F185" i="8"/>
  <c r="F183" i="8"/>
  <c r="F181" i="8"/>
  <c r="F186" i="8"/>
  <c r="F178" i="8"/>
  <c r="F175" i="8"/>
  <c r="F174" i="8"/>
  <c r="C167" i="8"/>
  <c r="F164" i="8" s="1"/>
  <c r="D153" i="8"/>
  <c r="G162" i="8" s="1"/>
  <c r="C153" i="8"/>
  <c r="F151" i="8" s="1"/>
  <c r="G149" i="8"/>
  <c r="G147" i="8"/>
  <c r="G145" i="8"/>
  <c r="G144" i="8"/>
  <c r="G143" i="8"/>
  <c r="G141" i="8"/>
  <c r="G139" i="8"/>
  <c r="D127" i="8"/>
  <c r="G136" i="8" s="1"/>
  <c r="C127" i="8"/>
  <c r="F134" i="8" s="1"/>
  <c r="D100" i="8"/>
  <c r="G103" i="8" s="1"/>
  <c r="C100" i="8"/>
  <c r="F105" i="8" s="1"/>
  <c r="D77" i="8"/>
  <c r="G80" i="8" s="1"/>
  <c r="C77" i="8"/>
  <c r="F82" i="8" s="1"/>
  <c r="F63" i="8"/>
  <c r="G142" i="8" l="1"/>
  <c r="G150" i="8"/>
  <c r="G138" i="8"/>
  <c r="G146" i="8"/>
  <c r="G140" i="8"/>
  <c r="G148" i="8"/>
  <c r="F110" i="8"/>
  <c r="F73" i="8"/>
  <c r="G288" i="9"/>
  <c r="G172" i="9"/>
  <c r="G171" i="9"/>
  <c r="G176" i="9"/>
  <c r="G190" i="9"/>
  <c r="G179" i="9"/>
  <c r="G181" i="9"/>
  <c r="G151" i="8"/>
  <c r="G153" i="8" s="1"/>
  <c r="G155" i="8"/>
  <c r="G159" i="8"/>
  <c r="G152" i="8"/>
  <c r="F117" i="8"/>
  <c r="G73" i="8"/>
  <c r="F93" i="8"/>
  <c r="F96" i="8"/>
  <c r="F56" i="8"/>
  <c r="G96" i="8"/>
  <c r="F113" i="8"/>
  <c r="G113" i="8"/>
  <c r="G175" i="9"/>
  <c r="G183" i="9"/>
  <c r="G202" i="9"/>
  <c r="F61" i="8"/>
  <c r="F57" i="8"/>
  <c r="F60" i="8"/>
  <c r="F70" i="8"/>
  <c r="F86" i="8"/>
  <c r="F101" i="8"/>
  <c r="G115" i="8"/>
  <c r="F138" i="8"/>
  <c r="F147" i="8"/>
  <c r="G157" i="8"/>
  <c r="G278" i="9"/>
  <c r="F78" i="8"/>
  <c r="G98" i="8"/>
  <c r="G82" i="8"/>
  <c r="G105" i="8"/>
  <c r="F115" i="8"/>
  <c r="F121" i="8"/>
  <c r="F131" i="8"/>
  <c r="F140" i="8"/>
  <c r="F165" i="8"/>
  <c r="F123" i="8"/>
  <c r="F149" i="8"/>
  <c r="F166" i="8"/>
  <c r="G75" i="8"/>
  <c r="G71" i="8"/>
  <c r="F76" i="8"/>
  <c r="G78" i="8"/>
  <c r="G94" i="8"/>
  <c r="F99" i="8"/>
  <c r="G101" i="8"/>
  <c r="F119" i="8"/>
  <c r="F142" i="8"/>
  <c r="F145" i="8"/>
  <c r="F80" i="8"/>
  <c r="F114" i="8"/>
  <c r="F118" i="8"/>
  <c r="F126" i="8"/>
  <c r="F178" i="9"/>
  <c r="F280" i="9"/>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78" i="9"/>
  <c r="G187" i="9"/>
  <c r="G200" i="9"/>
  <c r="G286" i="9"/>
  <c r="F130" i="8"/>
  <c r="F133" i="8"/>
  <c r="F136" i="8"/>
  <c r="G119" i="8"/>
  <c r="G121" i="8"/>
  <c r="G123" i="8"/>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G128" i="8"/>
  <c r="G130" i="8"/>
  <c r="G132" i="8"/>
  <c r="G134" i="8"/>
  <c r="G154" i="8"/>
  <c r="G156" i="8"/>
  <c r="G158" i="8"/>
  <c r="G160" i="8"/>
  <c r="F177" i="8"/>
  <c r="F179" i="8" s="1"/>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194" i="9"/>
  <c r="F192" i="9"/>
  <c r="F190" i="9"/>
  <c r="F188" i="9"/>
  <c r="F186" i="9"/>
  <c r="F184" i="9"/>
  <c r="F315" i="9"/>
  <c r="F313" i="9"/>
  <c r="F311" i="9"/>
  <c r="F308" i="9"/>
  <c r="F306" i="9"/>
  <c r="F304" i="9"/>
  <c r="F302" i="9"/>
  <c r="F312" i="9"/>
  <c r="F337" i="9"/>
  <c r="F335" i="9"/>
  <c r="F333" i="9"/>
  <c r="F330" i="9"/>
  <c r="F328" i="9"/>
  <c r="F326" i="9"/>
  <c r="F324" i="9"/>
  <c r="F334" i="9"/>
  <c r="F182" i="8"/>
  <c r="F18" i="9"/>
  <c r="F22" i="9"/>
  <c r="G315" i="9"/>
  <c r="G313" i="9"/>
  <c r="G311" i="9"/>
  <c r="G308" i="9"/>
  <c r="G306" i="9"/>
  <c r="G304" i="9"/>
  <c r="G302" i="9"/>
  <c r="G312" i="9"/>
  <c r="G337" i="9"/>
  <c r="G335" i="9"/>
  <c r="G333" i="9"/>
  <c r="G330" i="9"/>
  <c r="G328" i="9"/>
  <c r="G326" i="9"/>
  <c r="G324" i="9"/>
  <c r="G334" i="9"/>
  <c r="F100" i="8" l="1"/>
  <c r="F167" i="8"/>
  <c r="G195" i="9"/>
  <c r="F153" i="8"/>
  <c r="F127" i="8"/>
  <c r="F58" i="8"/>
  <c r="G127" i="8"/>
  <c r="G100" i="8"/>
  <c r="G296" i="9"/>
  <c r="G230" i="9"/>
  <c r="G309" i="9"/>
  <c r="G208" i="9"/>
  <c r="F15" i="9"/>
  <c r="F230" i="9"/>
  <c r="F296" i="9"/>
  <c r="F309" i="9"/>
  <c r="G331" i="9"/>
  <c r="F331" i="9"/>
  <c r="F208" i="9"/>
  <c r="G77" i="8"/>
  <c r="F77" i="8"/>
  <c r="F208" i="8"/>
  <c r="F195" i="9"/>
</calcChain>
</file>

<file path=xl/sharedStrings.xml><?xml version="1.0" encoding="utf-8"?>
<sst xmlns="http://schemas.openxmlformats.org/spreadsheetml/2006/main" count="2217" uniqueCount="1636">
  <si>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</si>
  <si>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</si>
  <si>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</si>
  <si>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</si>
  <si>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</si>
  <si>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</si>
  <si>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</si>
  <si>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</si>
  <si>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</si>
  <si>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</si>
  <si>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</si>
  <si>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</si>
  <si>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</si>
  <si>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</si>
  <si>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</si>
  <si>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</si>
  <si>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</si>
  <si>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</si>
  <si>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</si>
  <si>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</si>
  <si>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</si>
  <si>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</si>
  <si>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</si>
  <si>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</si>
  <si>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</si>
  <si>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</si>
  <si>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</si>
  <si>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</si>
  <si>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</si>
  <si>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</si>
  <si>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</si>
  <si>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</si>
  <si>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</si>
  <si>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</si>
  <si>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</si>
  <si>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</si>
  <si>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</si>
  <si>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</si>
  <si>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</si>
  <si>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</si>
  <si>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</si>
  <si>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</si>
  <si>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</si>
  <si>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</si>
  <si>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</si>
  <si>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</si>
  <si>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</si>
  <si>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</si>
  <si>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</si>
  <si>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</si>
  <si>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</si>
  <si>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</si>
  <si>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</si>
  <si>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</si>
  <si>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</si>
  <si>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</si>
  <si>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</si>
  <si>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</si>
  <si>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</si>
  <si>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</si>
  <si>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</si>
  <si>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</si>
  <si>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</si>
  <si>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</si>
  <si>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</si>
  <si>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</si>
  <si>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</si>
  <si>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</si>
  <si>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</si>
  <si>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</si>
  <si>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</si>
  <si>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</si>
  <si>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</si>
  <si>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</si>
  <si>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</si>
  <si>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</si>
  <si>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</si>
  <si>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</si>
  <si>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</si>
  <si>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</si>
  <si>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</si>
  <si>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</si>
  <si>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</si>
  <si>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</si>
  <si>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</si>
  <si>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</si>
  <si>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</si>
  <si>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</si>
  <si>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</si>
  <si>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</si>
  <si>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</si>
  <si>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</si>
  <si>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</si>
  <si>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</si>
  <si>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</si>
  <si>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</si>
  <si>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</si>
  <si>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</si>
  <si>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</si>
  <si>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</si>
  <si>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</si>
  <si>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</si>
  <si>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</si>
  <si>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</si>
  <si>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</si>
  <si>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</si>
  <si>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</si>
  <si>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</si>
  <si>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</si>
  <si>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</si>
  <si>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</si>
  <si>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</si>
  <si>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</si>
  <si>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</si>
  <si>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</si>
  <si>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</si>
  <si>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</si>
  <si>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</si>
  <si>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</si>
  <si>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</si>
  <si>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</si>
  <si>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</si>
  <si>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</si>
  <si>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</si>
  <si>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</si>
  <si>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</si>
  <si>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</si>
  <si>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</si>
  <si>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</si>
  <si>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</si>
  <si>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</si>
  <si>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</si>
  <si>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</si>
  <si>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</si>
  <si>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</si>
  <si>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</si>
  <si>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</si>
  <si>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</si>
  <si>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</si>
  <si>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</si>
  <si>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</si>
  <si>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</si>
  <si>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</si>
  <si>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</si>
  <si>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</si>
  <si>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</si>
  <si>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</si>
  <si>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</si>
  <si>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</si>
  <si>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</si>
  <si>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</si>
  <si>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</si>
  <si>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</si>
  <si>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</si>
  <si>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</si>
  <si>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</si>
  <si>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</si>
  <si>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</si>
  <si>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</si>
  <si>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</si>
  <si>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</si>
  <si>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</si>
  <si>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</si>
  <si>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</si>
  <si>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</si>
  <si>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</si>
  <si>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</si>
  <si>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</si>
  <si>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</si>
  <si>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</si>
  <si>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</si>
  <si>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</si>
  <si>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</si>
  <si>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</si>
  <si>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</si>
  <si>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</si>
  <si>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</si>
  <si>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</si>
  <si>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</si>
  <si>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</si>
  <si>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</si>
  <si>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</si>
  <si>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</si>
  <si>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</si>
  <si>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</si>
  <si>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</si>
  <si>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</si>
  <si>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</si>
  <si>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</si>
  <si>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</si>
  <si>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</si>
  <si>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</si>
  <si>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</si>
  <si>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</si>
  <si>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</si>
  <si>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</si>
  <si>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</si>
  <si>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</si>
  <si>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</si>
  <si>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</si>
  <si>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</si>
  <si>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</si>
  <si>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</si>
  <si>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</si>
  <si>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</si>
  <si>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</si>
  <si>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</si>
  <si>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</si>
  <si>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</si>
  <si>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</si>
  <si>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</si>
  <si>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</si>
  <si>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</si>
  <si>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</si>
  <si>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</si>
  <si>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</si>
  <si>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</si>
  <si>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</si>
  <si>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</si>
  <si>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</si>
  <si>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</si>
  <si>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</si>
  <si>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</si>
  <si>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</si>
  <si>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</si>
  <si>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</si>
  <si>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</si>
  <si>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</si>
  <si>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</si>
  <si>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</si>
  <si>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</si>
  <si>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</si>
  <si>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</si>
  <si>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</si>
  <si>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</si>
  <si>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</si>
  <si>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</si>
  <si>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</si>
  <si>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</si>
  <si>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</si>
  <si>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</si>
  <si>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</si>
  <si>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</si>
  <si>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</si>
  <si>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</si>
  <si>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</si>
  <si>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</si>
  <si>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</si>
  <si>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</si>
  <si>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</si>
  <si>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</si>
  <si>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</si>
  <si>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</si>
  <si>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</si>
  <si>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</si>
  <si>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</si>
  <si>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</si>
  <si>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</si>
  <si>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</si>
  <si>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</si>
  <si>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</si>
  <si>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</si>
  <si>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</si>
  <si>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</si>
  <si>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</si>
  <si>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</si>
  <si>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</si>
  <si>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</si>
  <si>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</si>
  <si>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</si>
  <si>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</si>
  <si>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</si>
  <si>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</si>
  <si>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</si>
  <si>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</si>
  <si>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</si>
  <si>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</si>
  <si>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</si>
  <si>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</si>
  <si>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</si>
  <si>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</si>
  <si>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</si>
  <si>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</si>
  <si>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</si>
  <si>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</si>
  <si>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</si>
  <si>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</si>
  <si>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</si>
  <si>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</si>
  <si>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</si>
  <si>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</si>
  <si>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</si>
  <si>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</si>
  <si>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</si>
  <si>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</si>
  <si>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</si>
  <si>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</si>
  <si>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</si>
  <si>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</si>
  <si>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</si>
  <si>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</si>
  <si>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</si>
  <si>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</si>
  <si>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</si>
  <si>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</si>
  <si>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</si>
  <si>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</si>
  <si>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</si>
  <si>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</si>
  <si>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</si>
  <si>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</si>
  <si>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</si>
  <si>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</si>
  <si>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</si>
  <si>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</si>
  <si>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</si>
  <si>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</si>
  <si>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</si>
  <si>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</si>
  <si>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</si>
  <si>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</si>
  <si>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</si>
  <si>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</si>
  <si>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</si>
  <si>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</si>
  <si>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</si>
  <si>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</si>
  <si>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</si>
  <si>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</si>
  <si>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</si>
  <si>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</si>
  <si>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</si>
  <si>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</si>
  <si>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</si>
  <si>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</si>
  <si>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</si>
  <si>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</si>
  <si>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</si>
  <si>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</si>
  <si>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</si>
  <si>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</si>
  <si>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</si>
  <si>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</si>
  <si>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</si>
  <si>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</si>
  <si>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</si>
  <si>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</si>
  <si>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</si>
  <si>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</si>
  <si>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</si>
  <si>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</si>
  <si>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</si>
  <si>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</si>
  <si>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</si>
  <si>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</si>
  <si>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</si>
  <si>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</si>
  <si>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</si>
  <si>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</si>
  <si>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</si>
  <si>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</si>
  <si>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</si>
  <si>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</si>
  <si>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</si>
  <si>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</si>
  <si>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</si>
  <si>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</si>
  <si>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</si>
  <si>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</si>
  <si>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</si>
  <si>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</si>
  <si>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</si>
  <si>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</si>
  <si>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</si>
  <si>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</si>
  <si>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</si>
  <si>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</si>
  <si>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</si>
  <si>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</si>
  <si>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</si>
  <si>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</si>
  <si>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</si>
  <si>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</si>
  <si>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</si>
  <si>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</si>
  <si>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</si>
  <si>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</si>
  <si>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</si>
  <si>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</si>
  <si>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</si>
  <si>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</si>
  <si>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</si>
  <si>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</si>
  <si>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</si>
  <si>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</si>
  <si>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</si>
  <si>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</si>
  <si>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</si>
  <si>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</si>
  <si>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</si>
  <si>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</si>
  <si>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</si>
  <si>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</si>
  <si>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</si>
  <si>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</si>
  <si>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</si>
  <si>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</si>
  <si>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</si>
  <si>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</si>
  <si>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</si>
  <si>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</si>
  <si>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</si>
  <si>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</si>
  <si>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</si>
  <si>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</si>
  <si>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</si>
  <si>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</si>
  <si>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</si>
  <si>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</si>
  <si>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</si>
  <si>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</si>
  <si>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</si>
  <si>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</si>
  <si>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</si>
  <si>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</si>
  <si>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</si>
  <si>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</si>
  <si>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</si>
  <si>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</si>
  <si>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</si>
  <si>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</si>
  <si>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</si>
  <si>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</si>
  <si>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</si>
  <si>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</si>
  <si>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</si>
  <si>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</si>
  <si>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</si>
  <si>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</si>
  <si>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</si>
  <si>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</si>
  <si>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</si>
  <si>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</si>
  <si>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</si>
  <si>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</si>
  <si>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</si>
  <si>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</si>
  <si>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</si>
  <si>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</si>
  <si>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</si>
  <si>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</si>
  <si>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</si>
  <si>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</si>
  <si>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</si>
  <si>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</si>
  <si>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</si>
  <si>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</si>
  <si>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</si>
  <si>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</si>
  <si>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</si>
  <si>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</si>
  <si>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</si>
  <si>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</si>
  <si>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</si>
  <si>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</si>
  <si>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</si>
  <si>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</si>
  <si>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</si>
  <si>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</si>
  <si>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</si>
  <si>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</si>
  <si>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</si>
  <si>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</si>
  <si>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</si>
  <si>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</si>
  <si>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</si>
  <si>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</si>
  <si>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</si>
  <si>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</si>
  <si>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</si>
  <si>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</si>
  <si>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</si>
  <si>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</si>
  <si>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</si>
  <si>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</si>
  <si>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</si>
  <si>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</si>
  <si>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</si>
  <si>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</si>
  <si>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</si>
  <si>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</si>
  <si>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</si>
  <si>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</si>
  <si>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</si>
  <si>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</si>
  <si>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</si>
  <si>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</si>
  <si>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</si>
  <si>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</si>
  <si>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</si>
  <si>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</si>
  <si>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</si>
  <si>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</si>
  <si>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</si>
  <si>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</si>
  <si>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</si>
  <si>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</si>
  <si>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</si>
  <si>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</si>
  <si>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</si>
  <si>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</si>
  <si>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</si>
  <si>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</si>
  <si>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</si>
  <si>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</si>
  <si>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</si>
  <si>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</si>
  <si>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</si>
  <si>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</si>
  <si>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</si>
  <si>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</si>
  <si>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</si>
  <si>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</si>
  <si>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</si>
  <si>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</si>
  <si>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</si>
  <si>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</si>
  <si>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</si>
  <si>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</si>
  <si>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</si>
  <si>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</si>
  <si>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</si>
  <si>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</si>
  <si>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</si>
  <si>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</si>
  <si>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</si>
  <si>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</si>
  <si>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</si>
  <si>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</si>
  <si>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</si>
  <si>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</si>
  <si>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</si>
  <si>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</si>
  <si>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</si>
  <si>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</si>
  <si>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</si>
  <si>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</si>
  <si>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</si>
  <si>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</si>
  <si>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</si>
  <si>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</si>
  <si>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</si>
  <si>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</si>
  <si>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</si>
  <si>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</si>
  <si>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</si>
  <si>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</si>
  <si>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</si>
  <si>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</si>
  <si>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</si>
  <si>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</si>
  <si>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</si>
  <si>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</si>
  <si>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</si>
  <si>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</si>
  <si>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</si>
  <si>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</si>
  <si>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</si>
  <si>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</si>
  <si>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</si>
  <si>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</si>
  <si>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</si>
  <si>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</si>
  <si>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</si>
  <si>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</si>
  <si>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</si>
  <si>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</si>
  <si>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</si>
  <si>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</si>
  <si>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</si>
  <si>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</si>
  <si>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</si>
  <si>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</si>
  <si>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</si>
  <si>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</si>
  <si>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</si>
  <si>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</si>
  <si>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</si>
  <si>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</si>
  <si>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</si>
  <si>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</si>
  <si>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</si>
  <si>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</si>
  <si>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</si>
  <si>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</si>
  <si>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</si>
  <si>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</si>
  <si>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</si>
  <si>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</si>
  <si>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</si>
  <si>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</si>
  <si>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</si>
  <si>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</si>
  <si>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</si>
  <si>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</si>
  <si>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</si>
  <si>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</si>
  <si>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</si>
  <si>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</si>
  <si>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</si>
  <si>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</si>
  <si>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</si>
  <si>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</si>
  <si>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</si>
  <si>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</si>
  <si>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</si>
  <si>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</si>
  <si>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</si>
  <si>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</si>
  <si>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</si>
  <si>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</si>
  <si>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</si>
  <si>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</si>
  <si>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</si>
  <si>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</si>
  <si>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</si>
  <si>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</si>
  <si>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</si>
  <si>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</si>
  <si>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</si>
  <si>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</si>
  <si>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</si>
  <si>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</si>
  <si>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</si>
  <si>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</si>
  <si>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</si>
  <si>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</si>
  <si>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</si>
  <si>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</si>
  <si>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</si>
  <si>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</si>
  <si>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</si>
  <si>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</si>
  <si>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</si>
  <si>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</si>
  <si>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</si>
  <si>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</si>
  <si>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</si>
  <si>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</si>
  <si>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</si>
  <si>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</si>
  <si>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</si>
  <si>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</si>
  <si>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</si>
  <si>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</si>
  <si>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</si>
  <si>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</si>
  <si>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</si>
  <si>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</si>
  <si>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</si>
  <si>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</si>
  <si>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</si>
  <si>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</si>
  <si>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</si>
  <si>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</si>
  <si>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</si>
  <si>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</si>
  <si>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</si>
  <si>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</si>
  <si>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</si>
  <si>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</si>
  <si>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</si>
  <si>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</si>
  <si>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</si>
  <si>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</si>
  <si>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</si>
  <si>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</si>
  <si>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</si>
  <si>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</si>
  <si>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</si>
  <si>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</si>
  <si>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</si>
  <si>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</si>
  <si>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</si>
  <si>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</si>
  <si>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</si>
  <si>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</si>
  <si>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</si>
  <si>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</si>
  <si>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</si>
  <si>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</si>
  <si>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</si>
  <si>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</si>
  <si>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</si>
  <si>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</si>
  <si>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</si>
  <si>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</si>
  <si>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</si>
  <si>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</si>
  <si>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</si>
  <si>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</si>
  <si>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</si>
  <si>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</si>
  <si>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</si>
  <si>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</si>
  <si>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</si>
  <si>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</si>
  <si>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</si>
  <si>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</si>
  <si>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</si>
  <si>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</si>
  <si>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</si>
  <si>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</si>
  <si>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</si>
  <si>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</si>
  <si>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</si>
  <si>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</si>
  <si>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</si>
  <si>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</si>
  <si>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</si>
  <si>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</si>
  <si>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</si>
  <si>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</si>
  <si>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</si>
  <si>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</si>
  <si>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</si>
  <si>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</si>
  <si>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</si>
  <si>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</si>
  <si>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</si>
  <si>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</si>
  <si>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</si>
  <si>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</si>
  <si>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</si>
  <si>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</si>
  <si>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</si>
  <si>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</si>
  <si>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</si>
  <si>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</si>
  <si>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</si>
  <si>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</si>
  <si>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</si>
  <si>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</si>
  <si>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</si>
  <si>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</si>
  <si>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</si>
  <si>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</si>
  <si>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</si>
  <si>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</si>
  <si>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</si>
  <si>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</si>
  <si>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</si>
  <si>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</si>
  <si>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</si>
  <si>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</si>
  <si>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</si>
  <si>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</si>
  <si>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</si>
  <si>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</si>
  <si>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</si>
  <si>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</si>
  <si>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</si>
  <si>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</si>
  <si>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</si>
  <si>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</si>
  <si>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</si>
  <si>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</si>
  <si>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</si>
  <si>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</si>
  <si>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</si>
  <si>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</si>
  <si>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</si>
  <si>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</si>
  <si>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</si>
  <si>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</si>
  <si>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</si>
  <si>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</si>
  <si>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</si>
  <si>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</si>
  <si>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</si>
  <si>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</si>
  <si>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</si>
  <si>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</si>
  <si>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</si>
  <si>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</si>
  <si>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</si>
  <si>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</si>
  <si>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</si>
  <si>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</si>
  <si>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</si>
  <si>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</si>
  <si>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</si>
  <si>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</si>
  <si>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</si>
  <si>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</si>
  <si>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</si>
  <si>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</si>
  <si>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</si>
  <si>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</si>
  <si>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</si>
  <si>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</si>
  <si>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</si>
  <si>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</si>
  <si>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</si>
  <si>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</si>
  <si>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</si>
  <si>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</si>
  <si>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</si>
  <si>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</si>
  <si>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</si>
  <si>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</si>
  <si>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</si>
  <si>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</si>
  <si>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</si>
  <si>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</si>
  <si>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</si>
  <si>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</si>
  <si>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</si>
  <si>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</si>
  <si>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</si>
  <si>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</si>
  <si>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</si>
  <si>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</si>
  <si>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</si>
  <si>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</si>
  <si>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</si>
  <si>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</si>
  <si>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</si>
  <si>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</si>
  <si>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</si>
  <si>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</si>
  <si>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</si>
  <si>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</si>
  <si>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</si>
  <si>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</si>
  <si>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</si>
  <si>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</si>
  <si>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</si>
  <si>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</si>
  <si>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</si>
  <si>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</si>
  <si>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</si>
  <si>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</si>
  <si>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</si>
  <si>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</si>
  <si>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</si>
  <si>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</si>
  <si>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</si>
  <si>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</si>
  <si>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</si>
  <si>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</si>
  <si>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</si>
  <si>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</si>
  <si>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</si>
  <si>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</si>
  <si>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</si>
  <si>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</si>
  <si>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</si>
  <si>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</si>
  <si>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</si>
  <si>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</si>
  <si>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</si>
  <si>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</si>
  <si>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</si>
  <si>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</si>
  <si>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</si>
  <si>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</si>
  <si>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</si>
  <si>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</si>
  <si>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</si>
  <si>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</si>
  <si>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</si>
  <si>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</si>
  <si>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</si>
  <si>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</si>
  <si>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</si>
  <si>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</si>
  <si>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</si>
  <si>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</si>
  <si>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</si>
  <si>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</si>
  <si>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</si>
  <si>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</si>
  <si>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</si>
  <si>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</si>
  <si>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</si>
  <si>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</si>
  <si>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</si>
  <si>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</si>
  <si>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</si>
  <si>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</si>
  <si>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</si>
  <si>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</si>
  <si>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</si>
  <si>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</si>
  <si>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</si>
  <si>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</si>
  <si>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</si>
  <si>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</si>
  <si>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</si>
  <si>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</si>
  <si>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</si>
  <si>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</si>
  <si>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</si>
  <si>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</si>
  <si>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</si>
  <si>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</si>
  <si>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</si>
  <si>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</si>
  <si>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</si>
  <si>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</si>
  <si>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</si>
  <si>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</si>
  <si>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</si>
  <si>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</si>
  <si>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</si>
  <si>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</si>
  <si>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</si>
  <si>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</si>
  <si>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</si>
  <si>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</si>
  <si>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</si>
  <si>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</si>
  <si>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</si>
  <si>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</si>
  <si>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</si>
  <si>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</si>
  <si>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</si>
  <si>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</si>
  <si>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</si>
  <si>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</si>
  <si>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</si>
  <si>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</si>
  <si>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</si>
  <si>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</si>
  <si>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</si>
  <si>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</si>
  <si>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</si>
  <si>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</si>
  <si>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</si>
  <si>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</si>
  <si>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</si>
  <si>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</si>
  <si>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</si>
  <si>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</si>
  <si>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</si>
  <si>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</si>
  <si>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</si>
  <si>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</si>
  <si>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</si>
  <si>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</si>
  <si>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</si>
  <si>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</si>
  <si>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</si>
  <si>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</si>
  <si>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</si>
  <si>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</si>
  <si>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</si>
  <si>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</si>
  <si>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</si>
  <si>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</si>
  <si>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</si>
  <si>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</si>
  <si>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</si>
  <si>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</si>
  <si>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</si>
  <si>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</si>
  <si>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</si>
  <si>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</si>
  <si>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</si>
  <si>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</si>
  <si>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</si>
  <si>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</si>
  <si>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</si>
  <si>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</si>
  <si>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</si>
  <si>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</si>
  <si>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</si>
  <si>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</si>
  <si>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</si>
  <si>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</si>
  <si>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</si>
  <si>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</si>
  <si>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</si>
  <si>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</si>
  <si>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</si>
  <si>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</si>
  <si>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</si>
  <si>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</si>
  <si>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</si>
  <si>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</si>
  <si>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</si>
  <si>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</si>
  <si>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</si>
  <si>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</si>
  <si>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</si>
  <si>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</si>
  <si>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</si>
  <si>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</si>
  <si>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</si>
  <si>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</si>
  <si>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</si>
  <si>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</si>
  <si>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</si>
  <si>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</si>
  <si>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</si>
  <si>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</si>
  <si>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</si>
  <si>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</si>
  <si>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</si>
  <si>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</si>
  <si>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</si>
  <si>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</si>
  <si>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</si>
  <si>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</si>
  <si>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</si>
  <si>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</si>
  <si>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</si>
  <si>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</si>
  <si>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</si>
  <si>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</si>
  <si>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</si>
  <si>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</si>
  <si>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</si>
  <si>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</si>
  <si>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</si>
  <si>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</si>
  <si>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</si>
  <si>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</si>
  <si>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</si>
  <si>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</si>
  <si>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</si>
  <si>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</si>
  <si>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</si>
  <si>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</si>
  <si>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</si>
  <si>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</si>
  <si>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</si>
  <si>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</si>
  <si>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</si>
  <si>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</si>
  <si>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</si>
  <si>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</si>
  <si>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</si>
  <si>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</si>
  <si>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</si>
  <si>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</si>
  <si>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</si>
  <si>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</si>
  <si>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</si>
  <si>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</si>
  <si>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</si>
  <si>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</si>
  <si>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</si>
  <si>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</si>
  <si>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</si>
  <si>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</si>
  <si>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</si>
  <si>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</si>
  <si>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</si>
  <si>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</si>
  <si>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</si>
  <si>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</si>
  <si>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</si>
  <si>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</si>
  <si>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</si>
  <si>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</si>
  <si>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</si>
  <si>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</si>
  <si>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</si>
  <si>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</si>
  <si>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</si>
  <si>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</si>
  <si>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</si>
  <si>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</si>
  <si>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</si>
  <si>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</si>
  <si>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</si>
  <si>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</si>
  <si>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</si>
  <si>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</si>
  <si>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</si>
  <si>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</si>
  <si>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</si>
  <si>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</si>
  <si>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</si>
  <si>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</si>
  <si>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</si>
  <si>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</si>
  <si>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</si>
  <si>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</si>
  <si>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</si>
  <si>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</si>
  <si>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</si>
  <si>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</si>
  <si>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</si>
  <si>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</si>
  <si>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</si>
  <si>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</si>
  <si>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</si>
  <si>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</si>
  <si>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</si>
  <si>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</si>
  <si>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</si>
  <si>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</si>
  <si>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</si>
  <si>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</si>
  <si>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</si>
  <si>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</si>
  <si>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</si>
  <si>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</si>
  <si>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</si>
  <si>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</si>
  <si>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</si>
  <si>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</si>
  <si>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</si>
  <si>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</si>
  <si>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</si>
  <si>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</si>
  <si>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</si>
  <si>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</si>
  <si>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</si>
  <si>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</si>
  <si>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</si>
  <si>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</si>
  <si>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</si>
  <si>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</si>
  <si>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</si>
  <si>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</si>
  <si>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</si>
  <si>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</si>
  <si>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</si>
  <si>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</si>
  <si>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</si>
  <si>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</si>
  <si>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</si>
  <si>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</si>
  <si>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</si>
  <si>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</si>
  <si>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</si>
  <si>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</si>
  <si>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</si>
  <si>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</si>
  <si>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</si>
  <si>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</si>
  <si>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</si>
  <si>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</si>
  <si>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</si>
  <si>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</si>
  <si>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</si>
  <si>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</si>
  <si>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</si>
  <si>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</si>
  <si>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</si>
  <si>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</si>
  <si>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</si>
  <si>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</si>
  <si>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</si>
  <si>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</si>
  <si>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</si>
  <si>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</si>
  <si>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</si>
  <si>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</si>
  <si>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</si>
  <si>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</si>
  <si>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</si>
  <si>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</si>
  <si>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</si>
  <si>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</si>
  <si>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</si>
  <si>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</si>
  <si>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</si>
  <si>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</si>
  <si>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</si>
  <si>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</si>
  <si>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</si>
  <si>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</si>
  <si>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</si>
  <si>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</si>
  <si>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</si>
  <si>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</si>
  <si>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</si>
  <si>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</si>
  <si>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</si>
  <si>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</si>
  <si>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</si>
  <si>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</si>
  <si>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</si>
  <si>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</si>
  <si>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</si>
  <si>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</si>
  <si>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</si>
  <si>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</si>
  <si>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</si>
  <si>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</si>
  <si>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</si>
  <si>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</si>
  <si>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</si>
  <si>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</si>
  <si>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</si>
  <si>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</si>
  <si>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</si>
  <si>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</si>
  <si>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</si>
  <si>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</si>
  <si>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</si>
  <si>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</si>
  <si>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</si>
  <si>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</si>
  <si>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</si>
  <si>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</si>
  <si>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</si>
  <si>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</si>
  <si>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</si>
  <si>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</si>
  <si>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</si>
  <si>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</si>
  <si>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</si>
  <si>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</si>
  <si>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</si>
  <si>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</si>
  <si>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</si>
  <si>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</si>
  <si>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</si>
  <si>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</si>
  <si>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</si>
  <si>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</si>
  <si>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</si>
  <si>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</si>
  <si>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</si>
  <si>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</si>
  <si>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</si>
  <si>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</si>
  <si>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</si>
  <si>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</si>
  <si>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</si>
  <si>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</si>
  <si>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</si>
  <si>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</si>
  <si>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</si>
  <si>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</si>
  <si>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</si>
  <si>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</si>
  <si>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</si>
  <si>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</si>
  <si>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</si>
  <si>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</si>
  <si>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</si>
  <si>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</si>
  <si>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</si>
  <si>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</si>
  <si>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</si>
  <si>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</si>
  <si>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</si>
  <si>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</si>
  <si>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</si>
  <si>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</si>
  <si>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</si>
  <si>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</si>
  <si>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</si>
  <si>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</si>
  <si>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</si>
  <si>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</si>
  <si>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</si>
  <si>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</si>
  <si>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</si>
  <si>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</si>
  <si>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</si>
  <si>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</si>
  <si>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</si>
  <si>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</si>
  <si>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</si>
  <si>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</si>
  <si>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</si>
  <si>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</si>
  <si>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</si>
  <si>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</si>
  <si>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</si>
  <si>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</si>
  <si>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</si>
  <si>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</si>
  <si>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</si>
  <si>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ITALY</t>
  </si>
  <si>
    <t>Intesa Sanpaolo S.p.A.</t>
  </si>
  <si>
    <t xml:space="preserve">http://www.group.intesasanpaolo.com/scriptIsir0/si09/eng_index.jsp </t>
  </si>
  <si>
    <t>Y</t>
  </si>
  <si>
    <t xml:space="preserve">https://www.coveredbondlabel.com/issuer/20/ </t>
  </si>
  <si>
    <t>&gt;0%</t>
  </si>
  <si>
    <t>Rating Agency Requirement</t>
  </si>
  <si>
    <t>Covered Bond - Breakdown by interest rate - Nominal After Hedging</t>
  </si>
  <si>
    <t>please note that only fixed coupon bonds are hedged</t>
  </si>
  <si>
    <t>intra-group</t>
  </si>
  <si>
    <t>passed</t>
  </si>
  <si>
    <t>Crédit Agricole - CIB</t>
  </si>
  <si>
    <t>Deutsche Bank S.p.A.</t>
  </si>
  <si>
    <t>Lombardia</t>
  </si>
  <si>
    <t>Piemonte</t>
  </si>
  <si>
    <t>Veneto</t>
  </si>
  <si>
    <t>Liguria</t>
  </si>
  <si>
    <t>Emilia Romagna</t>
  </si>
  <si>
    <t>Friuli Venezia Giulia</t>
  </si>
  <si>
    <t>Trentino Alto Adige</t>
  </si>
  <si>
    <t>Valle d'Aosta</t>
  </si>
  <si>
    <t>Lazio</t>
  </si>
  <si>
    <t>Toscana</t>
  </si>
  <si>
    <t>Umbria</t>
  </si>
  <si>
    <t>Abruzzo</t>
  </si>
  <si>
    <t>Marche</t>
  </si>
  <si>
    <t>Puglia</t>
  </si>
  <si>
    <t>Sardegna</t>
  </si>
  <si>
    <t>Sicilia</t>
  </si>
  <si>
    <t>Calabria</t>
  </si>
  <si>
    <t>Campania</t>
  </si>
  <si>
    <t>Basilicata</t>
  </si>
  <si>
    <t>Molise</t>
  </si>
  <si>
    <t>0 (included) – 10k</t>
  </si>
  <si>
    <t>10k (Included) – 25k</t>
  </si>
  <si>
    <t xml:space="preserve"> 25k ( Included ) – 50k</t>
  </si>
  <si>
    <t xml:space="preserve">50k ( Included ) – 75k </t>
  </si>
  <si>
    <t xml:space="preserve">75k (Included) – 100k    </t>
  </si>
  <si>
    <t>100k (Included) – 150k</t>
  </si>
  <si>
    <t>150k (Included) – 200k</t>
  </si>
  <si>
    <t xml:space="preserve">200k (Included) – 300k </t>
  </si>
  <si>
    <t xml:space="preserve"> Over 300k (Included)</t>
  </si>
  <si>
    <t>(cover pool + cash - covered bond)/covered bond</t>
  </si>
  <si>
    <t>By Italian Law</t>
  </si>
  <si>
    <t>Rating agency requirement</t>
  </si>
  <si>
    <t>Floating rate type inclundes the assets with the option to switch rate</t>
  </si>
  <si>
    <t>For assets in the cover pool legal maturity is defined as the date of the last instalment contractually scheduled.
 The expected weighted average life of the cover pool is calculated assuming 7% annual prepayments. The details for the different maturity buckets are not available yet.</t>
  </si>
  <si>
    <t>For Covered Bond the legal maturity date is defined in the Final Terms (item viii).  For the extended maturity, having a Soft Bullet structure of Covered Bond, the scheduled maturity is contractually extended by 12 months.</t>
  </si>
  <si>
    <t>"Loan to Value Ratio” means on a certain date and with reference to any single Mortgage Receivable, the ratio between: (a) the Outstanding Principal Balance of the specific Mortgage Receivable and (b) the most recent Market Value of the Real Estate related to such Mortgage Receivable</t>
  </si>
  <si>
    <t>Valuation of the property are made with Nomisma data</t>
  </si>
  <si>
    <t>Only one valuation at inception, revaluation twice a year based on indexed real estate market, with possible reappraisal in case of heavy fluctuation of the market value.</t>
  </si>
  <si>
    <t>Valuation of the property is made with Nomisma data on semi-annual basis</t>
  </si>
  <si>
    <t>Definition by property type. Residential Mortgage Loan means a Mortgage Loan referred to under Article 1, Paragraph 1, letter b) and Article 2, Paragraph 1, letter a) of the MEF Decree (12/2006 n. 310). Commercial Mortgage Loan means a Mortgage Loan referred to under Article 1, Paragraph 1, letter c) and Article 2, Paragraph 1, letter b) of the MEF Decree (12/2006 n. 310).</t>
  </si>
  <si>
    <t>Intesa Sanpaolo S.p.A. has addressed interest rate risk by implementing Asset-Liability hedging swaps acting as swap counterparty.</t>
  </si>
  <si>
    <t>Loans in arrears more than 90 days, considering the full outstanding amount of the loan, not only the amount in arrears. Defaulted loans are excluded.</t>
  </si>
  <si>
    <t>Deloitte  &amp; Touche S.p.A</t>
  </si>
  <si>
    <t>2W8N8UU78PMDQKZENC08</t>
  </si>
  <si>
    <t>1VUV7VQFKUOQSJ21A208</t>
  </si>
  <si>
    <t>8156002B8705502CBA51</t>
  </si>
  <si>
    <t>ECBC CB Label Transparency Template for Italian covered bond (OBG) issuers</t>
  </si>
  <si>
    <t xml:space="preserve">General issuer information </t>
  </si>
  <si>
    <r>
      <t>Table A.</t>
    </r>
    <r>
      <rPr>
        <b/>
        <sz val="7"/>
        <color rgb="FF000000"/>
        <rFont val="Calibri"/>
        <family val="2"/>
      </rPr>
      <t xml:space="preserve">    </t>
    </r>
    <r>
      <rPr>
        <b/>
        <sz val="11"/>
        <color rgb="FF000000"/>
        <rFont val="Calibri"/>
        <family val="2"/>
      </rPr>
      <t>General Issuer Detail</t>
    </r>
  </si>
  <si>
    <t>(million Euro)</t>
  </si>
  <si>
    <r>
      <t xml:space="preserve">Key information regarding issuers' balance sheet </t>
    </r>
    <r>
      <rPr>
        <b/>
        <i/>
        <sz val="8"/>
        <color rgb="FF000000"/>
        <rFont val="Calibri"/>
        <family val="2"/>
      </rPr>
      <t xml:space="preserve">(at most </t>
    </r>
  </si>
  <si>
    <t>recent reporting date and for the preceding two fiscal years)</t>
  </si>
  <si>
    <t>Total Balance Sheet Assets</t>
  </si>
  <si>
    <t xml:space="preserve">Gross loans/asset entry of eligible collateral in cover pool in last 6 months and previous year </t>
  </si>
  <si>
    <t>(*) revised data including ISP OBG program</t>
  </si>
  <si>
    <t>Gross loans/asset entry of eligible collateral in cover pool in previous years</t>
  </si>
  <si>
    <t>Tier 1 Ratio (%)</t>
  </si>
  <si>
    <t xml:space="preserve">Market Capitalisation </t>
  </si>
  <si>
    <t xml:space="preserve">Total customer deposit </t>
  </si>
  <si>
    <t>Direct deposits from banking business</t>
  </si>
  <si>
    <t>Direct deposits from insurance business and technical reserves</t>
  </si>
  <si>
    <t>Outstanding Covered Bonds (excluding Not Rated Covered Bonds)</t>
  </si>
  <si>
    <t xml:space="preserve">Funding (amounts) </t>
  </si>
  <si>
    <t xml:space="preserve">Covered bonds </t>
  </si>
  <si>
    <t xml:space="preserve">Mortgage vs public sector </t>
  </si>
  <si>
    <t xml:space="preserve">          Mortgage</t>
  </si>
  <si>
    <t xml:space="preserve">          Public Sector</t>
  </si>
  <si>
    <t xml:space="preserve">Jumbo vs other </t>
  </si>
  <si>
    <t xml:space="preserve">          Jumbo</t>
  </si>
  <si>
    <t xml:space="preserve">          Other</t>
  </si>
  <si>
    <t xml:space="preserve">by currency </t>
  </si>
  <si>
    <t xml:space="preserve">          EUR </t>
  </si>
  <si>
    <t xml:space="preserve">          GBP </t>
  </si>
  <si>
    <t xml:space="preserve">          USD</t>
  </si>
  <si>
    <t xml:space="preserve">          other</t>
  </si>
  <si>
    <t>Registered  vs  bearer</t>
  </si>
  <si>
    <t xml:space="preserve">          registered</t>
  </si>
  <si>
    <t xml:space="preserve">          bearer</t>
  </si>
  <si>
    <t xml:space="preserve">by legal final maturity </t>
  </si>
  <si>
    <t xml:space="preserve">          1-5 years</t>
  </si>
  <si>
    <t xml:space="preserve">          5-10 years</t>
  </si>
  <si>
    <t xml:space="preserve">          over 10 years</t>
  </si>
  <si>
    <t>Customer deposits (Deposits and current accounts)[1]</t>
  </si>
  <si>
    <r>
      <t>by legal maturity</t>
    </r>
    <r>
      <rPr>
        <sz val="8"/>
        <color rgb="FF000000"/>
        <rFont val="Calibri"/>
        <family val="2"/>
      </rPr>
      <t xml:space="preserve"> </t>
    </r>
  </si>
  <si>
    <t xml:space="preserve">          up to 30 days</t>
  </si>
  <si>
    <t xml:space="preserve">          up to 1 year</t>
  </si>
  <si>
    <t xml:space="preserve">          1 year and beyond</t>
  </si>
  <si>
    <t>by currency</t>
  </si>
  <si>
    <t>NA</t>
  </si>
  <si>
    <t xml:space="preserve">Customer loans (amounts) </t>
  </si>
  <si>
    <r>
      <t>Composition by</t>
    </r>
    <r>
      <rPr>
        <vertAlign val="superscript"/>
        <sz val="10"/>
        <color rgb="FF000000"/>
        <rFont val="Calibri"/>
        <family val="2"/>
      </rPr>
      <t>1</t>
    </r>
  </si>
  <si>
    <t>Maturity</t>
  </si>
  <si>
    <t xml:space="preserve">          0 &lt;= 1 year</t>
  </si>
  <si>
    <t xml:space="preserve">          &lt; 1 &lt;= 5 years</t>
  </si>
  <si>
    <t xml:space="preserve">          over 5 years</t>
  </si>
  <si>
    <t>Currency</t>
  </si>
  <si>
    <t xml:space="preserve">          EUR</t>
  </si>
  <si>
    <t>Non-performing loans (net exposures)</t>
  </si>
  <si>
    <t>Loan loss provisions (total adjustments)</t>
  </si>
  <si>
    <t>Status of covered bonds</t>
  </si>
  <si>
    <t>Eligibility for repo transaction with central bank (Yes/No)</t>
  </si>
  <si>
    <t>Yes</t>
  </si>
  <si>
    <t>UCITS compliance (Yes/No)</t>
  </si>
  <si>
    <t>CRD compliance (Yes/No)</t>
  </si>
  <si>
    <t xml:space="preserve">Cover Pool Data </t>
  </si>
  <si>
    <r>
      <t>Table B.</t>
    </r>
    <r>
      <rPr>
        <b/>
        <sz val="7"/>
        <color rgb="FF000000"/>
        <rFont val="Calibri"/>
        <family val="2"/>
      </rPr>
      <t xml:space="preserve">    </t>
    </r>
    <r>
      <rPr>
        <b/>
        <sz val="11"/>
        <color rgb="FF000000"/>
        <rFont val="Calibri"/>
        <family val="2"/>
      </rPr>
      <t>Cover Pool Data</t>
    </r>
  </si>
  <si>
    <t>(Euro)</t>
  </si>
  <si>
    <t>Date of reporting data:</t>
  </si>
  <si>
    <t>General cover pool information</t>
  </si>
  <si>
    <t>Nominal value of mortgage cover pool size (performing)</t>
  </si>
  <si>
    <t>Liquidity included in the cover pool</t>
  </si>
  <si>
    <t>Other Eligible Assets</t>
  </si>
  <si>
    <t>-</t>
  </si>
  <si>
    <t xml:space="preserve">Nominal value of outstanding covered bond </t>
  </si>
  <si>
    <t xml:space="preserve">Overcollateralisation information </t>
  </si>
  <si>
    <t xml:space="preserve">Current overcollateralisation ratio </t>
  </si>
  <si>
    <t>By law</t>
  </si>
  <si>
    <t>&gt;100.00%</t>
  </si>
  <si>
    <t>Contractual</t>
  </si>
  <si>
    <t>Committed to rating agencies/others (lowest ratio)</t>
  </si>
  <si>
    <t>Inclusion/Eligibility of ABS in the Cover pool (Yes/No)</t>
  </si>
  <si>
    <t>% ABS</t>
  </si>
  <si>
    <t>% substitute asset</t>
  </si>
  <si>
    <t xml:space="preserve">Weighted LTV unindexed </t>
  </si>
  <si>
    <t>(Intended as original loan and on original property value)</t>
  </si>
  <si>
    <t>Weighted LTV  indexed</t>
  </si>
  <si>
    <t>(Intended as current loan on updated property value – e.g. NOMISMA)</t>
  </si>
  <si>
    <t>WAL of cover pool (residual years)</t>
  </si>
  <si>
    <t>WAL of outstanding cover bond (residual years)</t>
  </si>
  <si>
    <t>Maturity structure  cover pool/cover bond</t>
  </si>
  <si>
    <t>Assets: Remaining Legal maturity</t>
  </si>
  <si>
    <t xml:space="preserve">          0-1 year</t>
  </si>
  <si>
    <t xml:space="preserve">          1-2 year</t>
  </si>
  <si>
    <t xml:space="preserve">          2-3 year</t>
  </si>
  <si>
    <t xml:space="preserve">          3-5 year</t>
  </si>
  <si>
    <t xml:space="preserve">          5-10 year</t>
  </si>
  <si>
    <t xml:space="preserve">          10 year or longer</t>
  </si>
  <si>
    <t>CBs:  Remaining Legal maturity</t>
  </si>
  <si>
    <t xml:space="preserve">          3-4 year</t>
  </si>
  <si>
    <t xml:space="preserve">          4-5 year</t>
  </si>
  <si>
    <r>
      <t>Composition of the mortgage cover pool</t>
    </r>
    <r>
      <rPr>
        <b/>
        <sz val="10"/>
        <color rgb="FF000000"/>
        <rFont val="Calibri"/>
        <family val="2"/>
      </rPr>
      <t xml:space="preserve">  </t>
    </r>
    <r>
      <rPr>
        <i/>
        <sz val="10"/>
        <color rgb="FF000000"/>
        <rFont val="Calibri"/>
        <family val="2"/>
      </rPr>
      <t>(data specific to commercial and residential mortgages)</t>
    </r>
  </si>
  <si>
    <t>Percentage of residential mortgages in the cover pool</t>
  </si>
  <si>
    <t>Percentage of commercial mortgages in the cover pool</t>
  </si>
  <si>
    <t>Percentage  of non-first lien mortgages in the cover pool</t>
  </si>
  <si>
    <t xml:space="preserve">Percentage  of insured mortgages in the cover pool </t>
  </si>
  <si>
    <t xml:space="preserve">Geographical distribution of loans in the cover pool </t>
  </si>
  <si>
    <t xml:space="preserve">          South</t>
  </si>
  <si>
    <t xml:space="preserve">          Centre</t>
  </si>
  <si>
    <t xml:space="preserve">          North</t>
  </si>
  <si>
    <t>Percentage and sum of loans in the cover pool of the 5 and 10 biggest borrowers</t>
  </si>
  <si>
    <t>Sum of the 5 biggest borrowers</t>
  </si>
  <si>
    <t>Percentage of the 5 biggest borrowers</t>
  </si>
  <si>
    <t>Sum of the 10 biggest borrowers</t>
  </si>
  <si>
    <t>Percentage of the 10 biggest borrowers</t>
  </si>
  <si>
    <t>Presence of soft/hard bullet structures in the mortgage cover bond</t>
  </si>
  <si>
    <t>100% Soft Bullet</t>
  </si>
  <si>
    <t>If present, length of the extension periods</t>
  </si>
  <si>
    <t>1 year</t>
  </si>
  <si>
    <t xml:space="preserve">Inclusion of derivatives included in the cover pool </t>
  </si>
  <si>
    <t>Being some Capped floating rate loans included in the portfolio, a derivative component is embedded in the above mentioned loans.</t>
  </si>
  <si>
    <t>Percentage of ECB eligible ABS  in cover pool</t>
  </si>
  <si>
    <r>
      <t xml:space="preserve">Percentage of loans more than 90 days past due </t>
    </r>
    <r>
      <rPr>
        <i/>
        <sz val="6"/>
        <color rgb="FF000000"/>
        <rFont val="Calibri"/>
        <family val="2"/>
      </rPr>
      <t>(excluded Defaulted Receivables)</t>
    </r>
  </si>
  <si>
    <t xml:space="preserve">Residential mortgages: </t>
  </si>
  <si>
    <t>Percentage of interest only loans</t>
  </si>
  <si>
    <t>Percentage of self-certified loans</t>
  </si>
  <si>
    <t xml:space="preserve">Percentage of limited certification loans </t>
  </si>
  <si>
    <t>Repayment type  (repayment/interest-only)</t>
  </si>
  <si>
    <t xml:space="preserve">          Repayments</t>
  </si>
  <si>
    <t>100% (contractual repayment)</t>
  </si>
  <si>
    <t xml:space="preserve">          Interest-only</t>
  </si>
  <si>
    <t>Residential Cover Pool Pivot table (amounts)</t>
  </si>
  <si>
    <t xml:space="preserve">Unindexed LTV buckets: </t>
  </si>
  <si>
    <t xml:space="preserve">          0-40</t>
  </si>
  <si>
    <t xml:space="preserve">          40-50 </t>
  </si>
  <si>
    <t xml:space="preserve">          50-60</t>
  </si>
  <si>
    <t xml:space="preserve">          60-70 </t>
  </si>
  <si>
    <t xml:space="preserve">          70-80 </t>
  </si>
  <si>
    <t xml:space="preserve">          80-85 </t>
  </si>
  <si>
    <t xml:space="preserve">          85-90 </t>
  </si>
  <si>
    <t xml:space="preserve">          90-95 </t>
  </si>
  <si>
    <t xml:space="preserve">          95-100 </t>
  </si>
  <si>
    <t xml:space="preserve">          100-105 </t>
  </si>
  <si>
    <t xml:space="preserve">          105-115 </t>
  </si>
  <si>
    <t xml:space="preserve">          115-</t>
  </si>
  <si>
    <t xml:space="preserve">Indexed LTV buckets: </t>
  </si>
  <si>
    <t>Outstanding amount Buckets (in Eur):</t>
  </si>
  <si>
    <t xml:space="preserve">          0 (included) – 10.000 </t>
  </si>
  <si>
    <t xml:space="preserve">          10.000 (Included) – 25.000 </t>
  </si>
  <si>
    <t xml:space="preserve">          25.000 ( Included ) – 50.000 </t>
  </si>
  <si>
    <t xml:space="preserve">          50.000 ( Included ) – 75.000 </t>
  </si>
  <si>
    <t xml:space="preserve">          75.000 (Included) – 100.000    </t>
  </si>
  <si>
    <t xml:space="preserve">          100.000 (Included) – 150.000</t>
  </si>
  <si>
    <t xml:space="preserve">          150.000 (Included) – 200.000  </t>
  </si>
  <si>
    <t xml:space="preserve">          200.000 (Included) – 300.000  </t>
  </si>
  <si>
    <t xml:space="preserve">          Over 300.000 (Included)</t>
  </si>
  <si>
    <t xml:space="preserve">Eligible assets in cover pool </t>
  </si>
  <si>
    <t>Non eligible assets in cover pool</t>
  </si>
  <si>
    <t xml:space="preserve">Seasoning: </t>
  </si>
  <si>
    <t xml:space="preserve">          &lt; 12 months </t>
  </si>
  <si>
    <t xml:space="preserve">          12-24 months </t>
  </si>
  <si>
    <t xml:space="preserve">          24-36 months</t>
  </si>
  <si>
    <t xml:space="preserve">          36-60 months</t>
  </si>
  <si>
    <t xml:space="preserve">          &gt;60 months</t>
  </si>
  <si>
    <t xml:space="preserve">Interest rate type:  </t>
  </si>
  <si>
    <t xml:space="preserve">          Floating not capped, </t>
  </si>
  <si>
    <t xml:space="preserve">          Floating capped </t>
  </si>
  <si>
    <t xml:space="preserve">          Fixed or reset &lt; 2 year</t>
  </si>
  <si>
    <t xml:space="preserve">          Fixed or reset 2-5 year </t>
  </si>
  <si>
    <t xml:space="preserve">          Fixed or reset &gt; 5 year</t>
  </si>
  <si>
    <t xml:space="preserve">Performance: </t>
  </si>
  <si>
    <t xml:space="preserve">          Not delinquent performing loans </t>
  </si>
  <si>
    <t xml:space="preserve">          Delinquent  performing loans</t>
  </si>
  <si>
    <t xml:space="preserve">          Defaulted loans</t>
  </si>
  <si>
    <r>
      <t>Remaining legal maturity</t>
    </r>
    <r>
      <rPr>
        <sz val="8"/>
        <color rgb="FF000000"/>
        <rFont val="Calibri"/>
        <family val="2"/>
      </rPr>
      <t xml:space="preserve">: </t>
    </r>
  </si>
  <si>
    <t xml:space="preserve">          &lt; 12 months</t>
  </si>
  <si>
    <t>Outstanding Amount per Currency</t>
  </si>
  <si>
    <t xml:space="preserve">          Euro</t>
  </si>
  <si>
    <t xml:space="preserve">          Other (Amounts per each foreign currency)</t>
  </si>
  <si>
    <t xml:space="preserve">Commercial mortgages: </t>
  </si>
  <si>
    <t xml:space="preserve">by sector distribution </t>
  </si>
  <si>
    <t>Commercial Cover Pool Pivot table (amounts)</t>
  </si>
  <si>
    <t xml:space="preserve">          0 (included) – 10.000</t>
  </si>
  <si>
    <t xml:space="preserve">          10.000 (Included) – 25.000      </t>
  </si>
  <si>
    <t xml:space="preserve">          25.000 (Included) – 50.000      </t>
  </si>
  <si>
    <t xml:space="preserve">          50.000 (Included) – 75.000      </t>
  </si>
  <si>
    <t xml:space="preserve">          100.000 (Included) – 150.000  </t>
  </si>
  <si>
    <t xml:space="preserve">          Over 300.000 (Included)            </t>
  </si>
  <si>
    <t>Seasoning:</t>
  </si>
  <si>
    <t xml:space="preserve">          &lt; 12 months,</t>
  </si>
  <si>
    <t xml:space="preserve">          12-24 months</t>
  </si>
  <si>
    <t xml:space="preserve">Remaining legal maturity: </t>
  </si>
  <si>
    <t>Composition of the public cover pool</t>
  </si>
  <si>
    <t>Public Cover Pool Pivot table</t>
  </si>
  <si>
    <t>Type of claim: State, Regional authorities, Local authorities, enterprise with implicit guarantee, enterprise with explicit guarantee, other debtors</t>
  </si>
  <si>
    <t>N.A.</t>
  </si>
  <si>
    <t>Proportion of bonds and loans</t>
  </si>
  <si>
    <t>Geographical and type of distribution of loans within public sector cover pool (by country and within a country by State, Region, City, Municipality, PS company, etc)</t>
  </si>
  <si>
    <t>Country Exposure (10 biggest borrowers)</t>
  </si>
  <si>
    <t>Presence of soft/hard bullet structures in the public sector covered bond</t>
  </si>
  <si>
    <t>Key Concepts Explanation</t>
  </si>
  <si>
    <r>
      <t>Table C.</t>
    </r>
    <r>
      <rPr>
        <b/>
        <sz val="7"/>
        <color rgb="FF000000"/>
        <rFont val="Calibri"/>
        <family val="2"/>
      </rPr>
      <t xml:space="preserve">    </t>
    </r>
    <r>
      <rPr>
        <sz val="12"/>
        <color theme="1"/>
        <rFont val="Times New Roman"/>
        <family val="1"/>
      </rPr>
      <t xml:space="preserve"> </t>
    </r>
    <r>
      <rPr>
        <b/>
        <sz val="11"/>
        <color rgb="FF000000"/>
        <rFont val="Calibri"/>
        <family val="2"/>
      </rPr>
      <t>Key Concepts Explanation</t>
    </r>
  </si>
  <si>
    <t>Overcollateralization</t>
  </si>
  <si>
    <t>Information on overcollateralization calculation method and asset composition</t>
  </si>
  <si>
    <r>
      <t>Refers to the Value of total Assets included in the cover pool (defaulted loans excluded) compared to the outstanding amount of underlying Covered Bonds</t>
    </r>
    <r>
      <rPr>
        <sz val="12"/>
        <color theme="1"/>
        <rFont val="Times New Roman"/>
        <family val="1"/>
      </rPr>
      <t>.</t>
    </r>
  </si>
  <si>
    <t>Residential vs. commercial mortgages</t>
  </si>
  <si>
    <t>Description of the difference made between residential and commercial properties</t>
  </si>
  <si>
    <t>Residential Mortgage Loan means a Mortgage Loan referred to under Article 2, Paragraph 1, letter a) of the MEF Decree.</t>
  </si>
  <si>
    <t>Commercial Mortgage Loan means a Mortgage Loan referred to under Article 2, Paragraph 1, letter b) of the MEF Decree.</t>
  </si>
  <si>
    <t>Description of property classification as commercial</t>
  </si>
  <si>
    <t>Properties classified as commercial have a commercial use, either for businesses or as offices</t>
  </si>
  <si>
    <t>Inclusion of working capital in the valuation for commercial property (Yes/No)</t>
  </si>
  <si>
    <t>Insured mortgages (if part of the cover pool)</t>
  </si>
  <si>
    <t xml:space="preserve">Loans insurance characteristics  </t>
  </si>
  <si>
    <t>insurance against flood, fire, destruction of the real estate property, insurance against death, accident or unemployment of the relevant borrower, insurance or high LTV mortgage loans.</t>
  </si>
  <si>
    <t>Details of insurers</t>
  </si>
  <si>
    <t>prime Insurance companies acting in Italy</t>
  </si>
  <si>
    <t>NPLs</t>
  </si>
  <si>
    <t>Definition of Defaulted Receivable</t>
  </si>
  <si>
    <t>means a Mortgage Loan in relation to which the relevant Receivable is a Defaulted Receivable.</t>
  </si>
  <si>
    <t>Defaulted Receivable means a Receivable classified as defaulted in accordance with the provisions of the Collection Policies of the CB Programme, as applied in compliance with the provisions of the Bank of Italy's supervisory regulations (Istruzioni di Vigilanza della Banca d'Italia) and in accordance with a prudent management of the Receivables carried out with the highest professional standards; as at the date hereof, a Receivable is classified as defaulted if it is classified as in sofferenza in accordance with the provisions of the Bank of Italy's supervisory regulations (Istruzioni di Vigilanza della Banca d'Italia) and with the provisions of the Collection Policies when the Arrears Ratio is at least equal to (i) 10, in case of Mortgage Loans providing for monthly instalments, (ii) 4, in case of Mortgage Loans providing for quarterly instalments and (iii) 2, in case of Mortgage Loans providing for semi-annual instalments. For the purposes of this definition, Arrears Ratio means, at the end of each instalment reference period, the ratio between (a) all amounts due and unpaid as principal and/or interest (excluding any default interest) in relation to the relevant Receivable and (b) the amount of the instalment of the relevant Receivable which was due immediately prior to the end of that instalment reference period.</t>
  </si>
  <si>
    <t>Distinction between performing and non performing loans in the cover pool</t>
  </si>
  <si>
    <t>Performing loans are loans which are not classified as Defaulted Receivables.</t>
  </si>
  <si>
    <t>Eligibility of defaulted loans as part of the cover pool (Yes/No)</t>
  </si>
  <si>
    <t>No</t>
  </si>
  <si>
    <t>Eligibility of  loans in foreclosure procedure as part of the cover pool (and, in case,  provisioning made in respect of the value of these loans in the cover pool) (Yes/No)</t>
  </si>
  <si>
    <t>Capped floating rate loans</t>
  </si>
  <si>
    <t>Description of the types of caps for the loans</t>
  </si>
  <si>
    <t>Capped floating rate loans are loans for which interest rates are subject to a cap.</t>
  </si>
  <si>
    <t>Soft Bullets (Extendable maturity)</t>
  </si>
  <si>
    <t>Description of the soft bullet structures (circumstances under which soft bullet could be used)</t>
  </si>
  <si>
    <t>ABS</t>
  </si>
  <si>
    <t>Limitations on ABS in the cover pool</t>
  </si>
  <si>
    <t>None (RMBS) 10% cap of the total cover pool (CMBS)</t>
  </si>
  <si>
    <t>Further regulations (legal or contractual) for ABS in the pool (e.g.  only self -issued/others)</t>
  </si>
  <si>
    <t>Under the MEF Decree, the following assets, inter alia, may be assigned to the purchasing company, together with any ancillary contracts aimed at</t>
  </si>
  <si>
    <t>hedging the financial risks embedded in the relevant assets: (iii) securities satisfying the requirements set forth under article 2, paragraph 1, letter c) of</t>
  </si>
  <si>
    <t>the MEF Decree (as define below) (the “Public Securities”) and (iv) securities issued in the framework of securitisations with 95% of the underlying assets</t>
  </si>
  <si>
    <t>of the same nature as in (i) and (ii) above and having a risk weighting non higher than 20% under the standardised approach (the “ABS Securities” and,</t>
  </si>
  <si>
    <t>together with the Mortgage Receivables and the Public Securities, the “Assets”), and, within certain limits, Integration Assets</t>
  </si>
  <si>
    <t>Substitute Asset</t>
  </si>
  <si>
    <t>Details on eligibility criteria of the types of assets that can be considered as substitute asset</t>
  </si>
  <si>
    <t>For the purpose of ensuring compliance with the tests described above and pursuant to article 2 of the MEF Decree, in addition to eligible assets which</t>
  </si>
  <si>
    <t>are generally eligible, the following assets may be used for the purpose of the integration of the cover pool:</t>
  </si>
  <si>
    <t>(a) the creation of deposits with banks incorporated in public administrations of States comprised in the European Union, the European Economic</t>
  </si>
  <si>
    <t>Space and the Swiss Confederation (the “Admitted States” or in a State which attract a risk weight factor equal to 0% under the “Standardised</t>
  </si>
  <si>
    <t>Approach” to credit risk measurement;</t>
  </si>
  <si>
    <t>(b) the assignment of securities issued by the banks referred to under (a) above, having a residual maturity not exceeding one year</t>
  </si>
  <si>
    <t xml:space="preserve">List of  eligible assets allowed by law / Asset classes currently included in the cover pool </t>
  </si>
  <si>
    <t>Deposits with banks incorporated in public administrations of States comprised in the European Union, the European Economic Space and the Swiss Confederation</t>
  </si>
  <si>
    <t>Loan-to-Value</t>
  </si>
  <si>
    <t>Description of  LTV calculation method (indexed)</t>
  </si>
  <si>
    <t>"Loan to Value Ratio” means on a certain date and with reference to any single Mortgage Receivable, the ratio between: (a) the Outstanding Principal</t>
  </si>
  <si>
    <t>Balance of the specific Mortgage Receivable and (b) the most recent Market Value of the Real Estate related to such Mortgage Receivable</t>
  </si>
  <si>
    <t xml:space="preserve">Frequency of real estate valuation for the purpose of calculating index CLTV </t>
  </si>
  <si>
    <t>Valuation of the property are made with Nomisma data on semi-annual basis</t>
  </si>
  <si>
    <t>Description of issuer’s valuation techniques (e.g only once at inception vs. frequent re-evaluation which also will have an effect on accounting treatment of the loan/collateral)</t>
  </si>
  <si>
    <t>Date of the last valuation of the property</t>
  </si>
  <si>
    <t>31st of March 2014</t>
  </si>
  <si>
    <t>Derivatives</t>
  </si>
  <si>
    <t xml:space="preserve">Hedging of interest risk </t>
  </si>
  <si>
    <t xml:space="preserve">Hedging of duration risk </t>
  </si>
  <si>
    <t xml:space="preserve">Hedging of currency risk </t>
  </si>
  <si>
    <t xml:space="preserve">Further information on derivatives </t>
  </si>
  <si>
    <t xml:space="preserve">Presence of internal vs. external swap counterparties </t>
  </si>
  <si>
    <t>Intesa Sanpaolo SpA acts as swap counterparty</t>
  </si>
  <si>
    <t>Legal maturity</t>
  </si>
  <si>
    <t xml:space="preserve">Definition of legal maturity for asset in cover pool and cover bond </t>
  </si>
  <si>
    <t>For Covered Bond legal maturity date is defined as "item 8" of Issue Final Terms (Maturity Date). For asset in cover pool legal maturity is defined as the</t>
  </si>
  <si>
    <t>date of last instalment contractually scheduled</t>
  </si>
  <si>
    <t>Delinquent loans</t>
  </si>
  <si>
    <t xml:space="preserve">Definition of “delinquent loan” </t>
  </si>
  <si>
    <t>Loans defined in the stratification tables  as "delinquent loans" are those Mortgage Receivables which have not been classified as Credito in Sofferenza and which have at least one Unpaid Instalment</t>
  </si>
  <si>
    <t>Limited certification</t>
  </si>
  <si>
    <t>Definition of “limited-certification loan”</t>
  </si>
  <si>
    <t>"Limited Certification Loan" is a loan for which not all documentation have been certified with a final validation of the bank</t>
  </si>
  <si>
    <t>Additional information</t>
  </si>
  <si>
    <r>
      <t>Table D.</t>
    </r>
    <r>
      <rPr>
        <b/>
        <sz val="7"/>
        <color rgb="FF000000"/>
        <rFont val="Calibri"/>
        <family val="2"/>
      </rPr>
      <t> </t>
    </r>
    <r>
      <rPr>
        <b/>
        <sz val="11"/>
        <color rgb="FF000000"/>
        <rFont val="Calibri"/>
        <family val="2"/>
      </rPr>
      <t>Additional information</t>
    </r>
  </si>
  <si>
    <t>Current year</t>
  </si>
  <si>
    <t>Y - 1</t>
  </si>
  <si>
    <t>Y - 2</t>
  </si>
  <si>
    <t xml:space="preserve">Ratings information </t>
  </si>
  <si>
    <t xml:space="preserve">Current ratings and recent rating history </t>
  </si>
  <si>
    <t>Senior unsecured ratings by Moody's, S&amp;P, Fitch, DBRS</t>
  </si>
  <si>
    <t>Baa1/BBB-/BBB+/A (low)</t>
  </si>
  <si>
    <t>Senior secured (covered bond) ratings by Moody's</t>
  </si>
  <si>
    <t>Aa2</t>
  </si>
  <si>
    <t>Financial strength ratings by Moody's and Viability Rating by Fitch</t>
  </si>
  <si>
    <t xml:space="preserve"> n.a. / bbb+</t>
  </si>
  <si>
    <t>Sovereign ratings by Moody's, S&amp;P, Fitch, DBRS</t>
  </si>
  <si>
    <t>Baa2/BBB-/ BBB+/A (low)</t>
  </si>
  <si>
    <t>[1] As required by the instructions of the Bank of Italy, the information is provided solely with respect to the banking group, as defined in the Supervisory Instructions, and include the share proportional to the interest held of the assets and liabilities of jointly controlled banking, financial and instrumental companies consolidated proportionally for regulatory purposes. Amounts are stated gross of transactions with other companies within the scope of consolidation.</t>
  </si>
  <si>
    <t>Interest Rate Swap</t>
  </si>
  <si>
    <t>2018 version</t>
  </si>
  <si>
    <t>HTT 2018</t>
  </si>
  <si>
    <t>Baa1 / BBB/BBB/ BBB (high)</t>
  </si>
  <si>
    <t>n.a. / bbb+</t>
  </si>
  <si>
    <t>Baa2/BBB/BBB/BBB</t>
  </si>
  <si>
    <t>n.a. / bbb</t>
  </si>
  <si>
    <t>Baa2/BBB/BBB/BBB (high)</t>
  </si>
  <si>
    <t>Reporting Date: 31/08/2018</t>
  </si>
  <si>
    <t>Cut-off Date: 31/08/2018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</si>
</sst>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0.00_ ;_ * \-#,##0.00_ ;_ * &quot;-&quot;??_ ;_ @_ "/>
  </numFmts>
  <fonts count="6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sz val="12"/>
      <color theme="1"/>
      <name val="Times New Roman"/>
      <family val="1"/>
    </font>
    <font>
      <b/>
      <u/>
      <sz val="15"/>
      <color theme="1"/>
      <name val="Calibri"/>
      <family val="2"/>
    </font>
    <font>
      <b/>
      <sz val="12"/>
      <color theme="1"/>
      <name val="Calibri"/>
      <family val="2"/>
    </font>
    <font>
      <b/>
      <u/>
      <sz val="14"/>
      <color theme="1"/>
      <name val="Calibri"/>
      <family val="2"/>
    </font>
    <font>
      <sz val="10"/>
      <color theme="1"/>
      <name val="Times New Roman"/>
      <family val="1"/>
    </font>
    <font>
      <b/>
      <sz val="11"/>
      <color rgb="FF000000"/>
      <name val="Calibri"/>
      <family val="2"/>
    </font>
    <font>
      <b/>
      <sz val="7"/>
      <color rgb="FF000000"/>
      <name val="Calibri"/>
      <family val="2"/>
    </font>
    <font>
      <b/>
      <sz val="8"/>
      <color rgb="FF000000"/>
      <name val="Calibri"/>
      <family val="2"/>
    </font>
    <font>
      <b/>
      <i/>
      <sz val="10"/>
      <color rgb="FF000000"/>
      <name val="Calibri"/>
      <family val="2"/>
    </font>
    <font>
      <b/>
      <i/>
      <sz val="8"/>
      <color rgb="FF000000"/>
      <name val="Calibri"/>
      <family val="2"/>
    </font>
    <font>
      <sz val="8"/>
      <color rgb="FF000000"/>
      <name val="Calibri"/>
      <family val="2"/>
    </font>
    <font>
      <sz val="7"/>
      <color rgb="FF000000"/>
      <name val="Calibri"/>
      <family val="2"/>
    </font>
    <font>
      <u/>
      <sz val="8"/>
      <color rgb="FF000000"/>
      <name val="Calibri"/>
      <family val="2"/>
    </font>
    <font>
      <sz val="8"/>
      <color theme="1"/>
      <name val="Calibri"/>
      <family val="2"/>
    </font>
    <font>
      <vertAlign val="superscript"/>
      <sz val="10"/>
      <color rgb="FF000000"/>
      <name val="Calibri"/>
      <family val="2"/>
    </font>
    <font>
      <i/>
      <sz val="7"/>
      <color rgb="FF000000"/>
      <name val="Calibri"/>
      <family val="2"/>
    </font>
    <font>
      <b/>
      <sz val="10"/>
      <color rgb="FF000000"/>
      <name val="Calibri"/>
      <family val="2"/>
    </font>
    <font>
      <i/>
      <sz val="10"/>
      <color rgb="FF000000"/>
      <name val="Calibri"/>
      <family val="2"/>
    </font>
    <font>
      <i/>
      <sz val="6"/>
      <color rgb="FF000000"/>
      <name val="Calibri"/>
      <family val="2"/>
    </font>
    <font>
      <b/>
      <sz val="8"/>
      <color theme="1"/>
      <name val="Calibri"/>
      <family val="2"/>
    </font>
    <font>
      <b/>
      <sz val="14"/>
      <color theme="1"/>
      <name val="Calibri"/>
      <family val="2"/>
    </font>
    <font>
      <sz val="9"/>
      <color rgb="FF000000"/>
      <name val="Verdana"/>
      <family val="2"/>
    </font>
    <font>
      <b/>
      <sz val="24"/>
      <color theme="9" tint="-0.249977111117893"/>
      <name val="Calibri"/>
      <family val="2"/>
      <scheme val="minor"/>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B0F0"/>
        <bgColor indexed="64"/>
      </patternFill>
    </fill>
    <fill>
      <patternFill patternType="solid">
        <fgColor rgb="FFEAF1DD"/>
        <bgColor indexed="64"/>
      </patternFill>
    </fill>
    <fill>
      <patternFill patternType="solid">
        <fgColor rgb="FFFFFFFF"/>
        <bgColor indexed="64"/>
      </patternFill>
    </fill>
    <fill>
      <patternFill patternType="solid">
        <fgColor rgb="FF7F7F7F"/>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6" fillId="4" borderId="0" xfId="0" quotePrefix="1" applyFont="1" applyFill="1" applyBorder="1" applyAlignment="1">
      <alignment horizontal="center" vertical="center" wrapText="1"/>
    </xf>
    <xf numFmtId="0" fontId="3" fillId="4"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9" fontId="20" fillId="0" borderId="0" xfId="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2"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14" fillId="0" borderId="0" xfId="2" quotePrefix="1" applyNumberFormat="1" applyFill="1" applyBorder="1" applyAlignment="1">
      <alignment horizontal="center" vertical="center" wrapText="1"/>
    </xf>
    <xf numFmtId="9" fontId="28" fillId="0" borderId="0" xfId="1" applyFont="1" applyFill="1" applyBorder="1" applyAlignment="1">
      <alignment horizontal="center" vertical="center" wrapText="1"/>
    </xf>
    <xf numFmtId="9" fontId="0" fillId="0" borderId="0" xfId="1" applyFont="1" applyFill="1" applyBorder="1" applyAlignment="1">
      <alignment horizontal="center" vertical="center" wrapText="1"/>
    </xf>
    <xf numFmtId="2" fontId="20" fillId="0" borderId="0" xfId="0" applyNumberFormat="1" applyFont="1" applyFill="1" applyBorder="1" applyAlignment="1">
      <alignment horizontal="center" vertical="center" wrapText="1"/>
    </xf>
    <xf numFmtId="10" fontId="20" fillId="0" borderId="0" xfId="0" applyNumberFormat="1" applyFont="1" applyFill="1" applyBorder="1" applyAlignment="1">
      <alignment horizontal="center" vertical="center" wrapText="1"/>
    </xf>
    <xf numFmtId="0" fontId="42" fillId="0" borderId="0" xfId="0" applyFont="1" applyAlignment="1">
      <alignment horizontal="center" vertical="center"/>
    </xf>
    <xf numFmtId="0" fontId="43" fillId="0" borderId="0" xfId="0" applyFont="1" applyAlignment="1">
      <alignment vertical="center"/>
    </xf>
    <xf numFmtId="0" fontId="44" fillId="0" borderId="0" xfId="0" applyFont="1" applyAlignment="1">
      <alignment vertical="center"/>
    </xf>
    <xf numFmtId="0" fontId="46" fillId="7" borderId="14" xfId="0" applyFont="1" applyFill="1" applyBorder="1" applyAlignment="1">
      <alignment horizontal="justify" vertical="center" wrapText="1"/>
    </xf>
    <xf numFmtId="0" fontId="49" fillId="8" borderId="17" xfId="0" applyFont="1" applyFill="1" applyBorder="1" applyAlignment="1">
      <alignment vertical="center"/>
    </xf>
    <xf numFmtId="14" fontId="48" fillId="8" borderId="5" xfId="0" applyNumberFormat="1" applyFont="1" applyFill="1" applyBorder="1" applyAlignment="1">
      <alignment horizontal="right" vertical="center" wrapText="1"/>
    </xf>
    <xf numFmtId="0" fontId="50" fillId="8" borderId="18" xfId="0" applyFont="1" applyFill="1" applyBorder="1" applyAlignment="1">
      <alignment vertical="center"/>
    </xf>
    <xf numFmtId="3" fontId="51" fillId="0" borderId="8" xfId="0" applyNumberFormat="1" applyFont="1" applyBorder="1" applyAlignment="1">
      <alignment horizontal="right" vertical="center" wrapText="1"/>
    </xf>
    <xf numFmtId="0" fontId="52" fillId="0" borderId="18" xfId="0" applyFont="1" applyBorder="1" applyAlignment="1">
      <alignment vertical="center" wrapText="1"/>
    </xf>
    <xf numFmtId="0" fontId="51" fillId="9" borderId="8" xfId="0" applyFont="1" applyFill="1" applyBorder="1" applyAlignment="1">
      <alignment horizontal="right" vertical="center" wrapText="1"/>
    </xf>
    <xf numFmtId="0" fontId="51" fillId="10" borderId="8" xfId="0" applyFont="1" applyFill="1" applyBorder="1" applyAlignment="1">
      <alignment horizontal="right" vertical="center" wrapText="1"/>
    </xf>
    <xf numFmtId="10" fontId="51" fillId="0" borderId="8" xfId="0" applyNumberFormat="1" applyFont="1" applyBorder="1" applyAlignment="1">
      <alignment horizontal="right" vertical="center" wrapText="1"/>
    </xf>
    <xf numFmtId="0" fontId="48" fillId="8" borderId="18" xfId="0" applyFont="1" applyFill="1" applyBorder="1" applyAlignment="1">
      <alignment vertical="center" wrapText="1"/>
    </xf>
    <xf numFmtId="0" fontId="50" fillId="8" borderId="18" xfId="0" applyFont="1" applyFill="1" applyBorder="1" applyAlignment="1">
      <alignment horizontal="justify" vertical="center" wrapText="1"/>
    </xf>
    <xf numFmtId="14" fontId="48" fillId="8" borderId="8" xfId="0" applyNumberFormat="1" applyFont="1" applyFill="1" applyBorder="1" applyAlignment="1">
      <alignment horizontal="right" vertical="center" wrapText="1"/>
    </xf>
    <xf numFmtId="0" fontId="51" fillId="0" borderId="8" xfId="0" applyFont="1" applyBorder="1" applyAlignment="1">
      <alignment horizontal="right" vertical="center" wrapText="1"/>
    </xf>
    <xf numFmtId="0" fontId="14" fillId="0" borderId="18" xfId="2" applyBorder="1" applyAlignment="1">
      <alignment horizontal="justify" vertical="center" wrapText="1"/>
    </xf>
    <xf numFmtId="3" fontId="54" fillId="0" borderId="8" xfId="0" applyNumberFormat="1" applyFont="1" applyBorder="1" applyAlignment="1">
      <alignment horizontal="right" vertical="center" wrapText="1"/>
    </xf>
    <xf numFmtId="0" fontId="50" fillId="8" borderId="18" xfId="0" applyFont="1" applyFill="1" applyBorder="1" applyAlignment="1">
      <alignment vertical="center" wrapText="1"/>
    </xf>
    <xf numFmtId="0" fontId="51" fillId="0" borderId="0" xfId="0" applyFont="1" applyAlignment="1">
      <alignment horizontal="right" vertical="center" wrapText="1"/>
    </xf>
    <xf numFmtId="0" fontId="51" fillId="0" borderId="0" xfId="0" applyFont="1" applyAlignment="1">
      <alignment horizontal="justify" vertical="center" wrapText="1"/>
    </xf>
    <xf numFmtId="0" fontId="45" fillId="0" borderId="0" xfId="0" applyFont="1" applyAlignment="1">
      <alignment vertical="center" wrapText="1"/>
    </xf>
    <xf numFmtId="14" fontId="51" fillId="0" borderId="8" xfId="0" applyNumberFormat="1" applyFont="1" applyBorder="1" applyAlignment="1">
      <alignment horizontal="right" vertical="center" wrapText="1"/>
    </xf>
    <xf numFmtId="0" fontId="49" fillId="8" borderId="18" xfId="0" applyFont="1" applyFill="1" applyBorder="1" applyAlignment="1">
      <alignment vertical="center" wrapText="1"/>
    </xf>
    <xf numFmtId="4" fontId="51" fillId="0" borderId="8" xfId="0" applyNumberFormat="1" applyFont="1" applyBorder="1" applyAlignment="1">
      <alignment horizontal="right" vertical="center" wrapText="1"/>
    </xf>
    <xf numFmtId="0" fontId="54" fillId="0" borderId="8" xfId="0" applyFont="1" applyBorder="1" applyAlignment="1">
      <alignment horizontal="right" vertical="center" wrapText="1"/>
    </xf>
    <xf numFmtId="4" fontId="54" fillId="0" borderId="8" xfId="0" applyNumberFormat="1" applyFont="1" applyBorder="1" applyAlignment="1">
      <alignment horizontal="right" vertical="center" wrapText="1"/>
    </xf>
    <xf numFmtId="10" fontId="54" fillId="0" borderId="8" xfId="0" applyNumberFormat="1" applyFont="1" applyBorder="1" applyAlignment="1">
      <alignment horizontal="right" vertical="center" wrapText="1"/>
    </xf>
    <xf numFmtId="0" fontId="56" fillId="0" borderId="18" xfId="0" applyFont="1" applyBorder="1" applyAlignment="1">
      <alignment vertical="center" wrapText="1"/>
    </xf>
    <xf numFmtId="9" fontId="51" fillId="0" borderId="8" xfId="0" applyNumberFormat="1" applyFont="1" applyBorder="1" applyAlignment="1">
      <alignment horizontal="right" vertical="center" wrapText="1"/>
    </xf>
    <xf numFmtId="0" fontId="51" fillId="0" borderId="18" xfId="0" applyFont="1" applyBorder="1" applyAlignment="1">
      <alignment horizontal="left" vertical="center" wrapText="1" indent="3"/>
    </xf>
    <xf numFmtId="0" fontId="51" fillId="0" borderId="5" xfId="0" applyFont="1" applyBorder="1" applyAlignment="1">
      <alignment horizontal="justify" vertical="center" wrapText="1"/>
    </xf>
    <xf numFmtId="0" fontId="57" fillId="8" borderId="18" xfId="0" applyFont="1" applyFill="1" applyBorder="1" applyAlignment="1">
      <alignment vertical="center" wrapText="1"/>
    </xf>
    <xf numFmtId="0" fontId="49" fillId="0" borderId="18" xfId="0" applyFont="1" applyBorder="1" applyAlignment="1">
      <alignment horizontal="justify" vertical="center" wrapText="1"/>
    </xf>
    <xf numFmtId="0" fontId="60" fillId="0" borderId="0" xfId="0" applyFont="1" applyAlignment="1">
      <alignment vertical="center"/>
    </xf>
    <xf numFmtId="0" fontId="61" fillId="0" borderId="0" xfId="0" applyFont="1" applyAlignment="1">
      <alignment vertical="center"/>
    </xf>
    <xf numFmtId="0" fontId="48" fillId="0" borderId="15" xfId="0" applyFont="1" applyBorder="1" applyAlignment="1">
      <alignment horizontal="center" vertical="center"/>
    </xf>
    <xf numFmtId="0" fontId="51" fillId="8" borderId="8" xfId="0" applyFont="1" applyFill="1" applyBorder="1" applyAlignment="1">
      <alignment horizontal="justify" vertical="center" wrapText="1"/>
    </xf>
    <xf numFmtId="0" fontId="51" fillId="0" borderId="8" xfId="0" applyFont="1" applyBorder="1" applyAlignment="1">
      <alignment horizontal="justify" vertical="center" wrapText="1"/>
    </xf>
    <xf numFmtId="0" fontId="41" fillId="8" borderId="8" xfId="0" applyFont="1" applyFill="1" applyBorder="1" applyAlignment="1">
      <alignment horizontal="center" vertical="center" wrapText="1"/>
    </xf>
    <xf numFmtId="0" fontId="51" fillId="8" borderId="8" xfId="0" applyFont="1" applyFill="1" applyBorder="1" applyAlignment="1">
      <alignment horizontal="center" vertical="center" wrapText="1"/>
    </xf>
    <xf numFmtId="0" fontId="51" fillId="8" borderId="8" xfId="0" applyFont="1" applyFill="1" applyBorder="1" applyAlignment="1">
      <alignment vertical="center" wrapText="1"/>
    </xf>
    <xf numFmtId="0" fontId="62" fillId="0" borderId="18" xfId="0" applyFont="1" applyBorder="1" applyAlignment="1">
      <alignment vertical="center" wrapText="1"/>
    </xf>
    <xf numFmtId="0" fontId="51" fillId="0" borderId="8" xfId="0" applyFont="1" applyBorder="1" applyAlignment="1">
      <alignment vertical="center" wrapText="1"/>
    </xf>
    <xf numFmtId="0" fontId="45" fillId="8" borderId="8" xfId="0" applyFont="1" applyFill="1" applyBorder="1" applyAlignment="1">
      <alignment vertical="top" wrapText="1"/>
    </xf>
    <xf numFmtId="0" fontId="41" fillId="10" borderId="8" xfId="0" applyFont="1" applyFill="1" applyBorder="1" applyAlignment="1">
      <alignment horizontal="center" vertical="center" wrapText="1"/>
    </xf>
    <xf numFmtId="0" fontId="51" fillId="10" borderId="8" xfId="0" applyFont="1" applyFill="1" applyBorder="1" applyAlignment="1">
      <alignment horizontal="center" vertical="center" wrapText="1"/>
    </xf>
    <xf numFmtId="0" fontId="14" fillId="0" borderId="0" xfId="2" applyAlignment="1">
      <alignment vertical="center"/>
    </xf>
    <xf numFmtId="0" fontId="51" fillId="0" borderId="17" xfId="0" applyFont="1" applyBorder="1" applyAlignment="1">
      <alignment vertical="center" wrapText="1"/>
    </xf>
    <xf numFmtId="0" fontId="51" fillId="0" borderId="18" xfId="0" applyFont="1" applyBorder="1" applyAlignment="1">
      <alignment vertical="center" wrapText="1"/>
    </xf>
    <xf numFmtId="0" fontId="51" fillId="0" borderId="18" xfId="0" applyFont="1" applyBorder="1" applyAlignment="1">
      <alignment horizontal="justify" vertical="center" wrapText="1"/>
    </xf>
    <xf numFmtId="0" fontId="51" fillId="0" borderId="0" xfId="0" applyFont="1" applyAlignment="1">
      <alignment vertical="center" wrapText="1"/>
    </xf>
    <xf numFmtId="0" fontId="53" fillId="0" borderId="18" xfId="0" applyFont="1" applyBorder="1" applyAlignment="1">
      <alignment vertical="center" wrapText="1"/>
    </xf>
    <xf numFmtId="0" fontId="51" fillId="8" borderId="8" xfId="0" applyFont="1" applyFill="1" applyBorder="1" applyAlignment="1">
      <alignment horizontal="right" vertical="center" wrapText="1"/>
    </xf>
    <xf numFmtId="0" fontId="51" fillId="0" borderId="8" xfId="0" applyFont="1" applyBorder="1" applyAlignment="1">
      <alignment horizontal="center" vertical="center" wrapText="1"/>
    </xf>
    <xf numFmtId="0" fontId="48" fillId="0" borderId="15" xfId="0" applyFont="1" applyBorder="1" applyAlignment="1">
      <alignment horizontal="right" vertical="center"/>
    </xf>
    <xf numFmtId="0" fontId="48" fillId="8" borderId="8" xfId="0" applyFont="1" applyFill="1" applyBorder="1" applyAlignment="1">
      <alignment horizontal="right" vertical="center" wrapText="1"/>
    </xf>
    <xf numFmtId="9"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4" fontId="2" fillId="0" borderId="0" xfId="0" quotePrefix="1" applyNumberFormat="1" applyFont="1" applyFill="1" applyBorder="1" applyAlignment="1">
      <alignment horizontal="center" vertical="center" wrapText="1"/>
    </xf>
    <xf numFmtId="4" fontId="51" fillId="0" borderId="8" xfId="0" applyNumberFormat="1" applyFont="1" applyFill="1" applyBorder="1" applyAlignment="1">
      <alignment horizontal="right" vertical="center" wrapText="1"/>
    </xf>
    <xf numFmtId="14" fontId="48" fillId="8" borderId="6" xfId="0" applyNumberFormat="1" applyFont="1" applyFill="1" applyBorder="1" applyAlignment="1">
      <alignment vertical="top" wrapText="1"/>
    </xf>
    <xf numFmtId="14" fontId="48" fillId="8" borderId="8" xfId="0" applyNumberFormat="1" applyFont="1" applyFill="1" applyBorder="1" applyAlignment="1">
      <alignment vertical="top" wrapText="1"/>
    </xf>
    <xf numFmtId="0" fontId="63" fillId="0" borderId="0" xfId="0" applyFont="1" applyFill="1" applyBorder="1" applyAlignment="1">
      <alignment horizontal="center" vertical="center"/>
    </xf>
    <xf numFmtId="0" fontId="63" fillId="0" borderId="0" xfId="0" applyFont="1" applyFill="1" applyBorder="1" applyAlignment="1" applyProtection="1">
      <alignment horizontal="center" vertical="center"/>
    </xf>
    <xf numFmtId="0" fontId="63"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8" fillId="0" borderId="19" xfId="0" applyFont="1" applyBorder="1" applyAlignment="1">
      <alignment horizontal="right" vertical="center"/>
    </xf>
    <xf numFmtId="0" fontId="48" fillId="0" borderId="15" xfId="0" applyFont="1" applyBorder="1" applyAlignment="1">
      <alignment horizontal="right" vertical="center"/>
    </xf>
    <xf numFmtId="0" fontId="41" fillId="0" borderId="4" xfId="0" applyFont="1" applyBorder="1" applyAlignment="1">
      <alignment vertical="center" wrapText="1"/>
    </xf>
    <xf numFmtId="0" fontId="41" fillId="0" borderId="0" xfId="0" applyFont="1" applyAlignment="1">
      <alignment vertical="center" wrapText="1"/>
    </xf>
    <xf numFmtId="14" fontId="48" fillId="8" borderId="1" xfId="0" applyNumberFormat="1" applyFont="1" applyFill="1" applyBorder="1" applyAlignment="1">
      <alignment horizontal="right" vertical="center" wrapText="1"/>
    </xf>
    <xf numFmtId="14" fontId="48" fillId="8" borderId="3" xfId="0" applyNumberFormat="1" applyFont="1" applyFill="1" applyBorder="1" applyAlignment="1">
      <alignment horizontal="right" vertical="center" wrapText="1"/>
    </xf>
    <xf numFmtId="10" fontId="51" fillId="0" borderId="19" xfId="0" applyNumberFormat="1" applyFont="1" applyFill="1" applyBorder="1" applyAlignment="1">
      <alignment horizontal="center" vertical="center" wrapText="1"/>
    </xf>
    <xf numFmtId="10" fontId="51" fillId="0" borderId="15" xfId="0" applyNumberFormat="1" applyFont="1" applyFill="1" applyBorder="1" applyAlignment="1">
      <alignment horizontal="center" vertical="center" wrapText="1"/>
    </xf>
    <xf numFmtId="3" fontId="51" fillId="0" borderId="19" xfId="0" applyNumberFormat="1" applyFont="1" applyBorder="1" applyAlignment="1">
      <alignment horizontal="center" vertical="center" wrapText="1"/>
    </xf>
    <xf numFmtId="3" fontId="51" fillId="0" borderId="15" xfId="0" applyNumberFormat="1" applyFont="1" applyBorder="1" applyAlignment="1">
      <alignment horizontal="center" vertical="center" wrapText="1"/>
    </xf>
    <xf numFmtId="0" fontId="51" fillId="8" borderId="19" xfId="0" applyFont="1" applyFill="1" applyBorder="1" applyAlignment="1">
      <alignment horizontal="center" vertical="center" wrapText="1"/>
    </xf>
    <xf numFmtId="0" fontId="51" fillId="8" borderId="15" xfId="0" applyFont="1" applyFill="1" applyBorder="1" applyAlignment="1">
      <alignment horizontal="center" vertical="center" wrapText="1"/>
    </xf>
    <xf numFmtId="3" fontId="51" fillId="0" borderId="19" xfId="0" applyNumberFormat="1" applyFont="1" applyFill="1" applyBorder="1" applyAlignment="1">
      <alignment horizontal="center" vertical="center" wrapText="1"/>
    </xf>
    <xf numFmtId="3" fontId="51" fillId="0" borderId="15" xfId="0" applyNumberFormat="1" applyFont="1" applyFill="1" applyBorder="1" applyAlignment="1">
      <alignment horizontal="center" vertical="center" wrapText="1"/>
    </xf>
    <xf numFmtId="3" fontId="51" fillId="0" borderId="1" xfId="0" applyNumberFormat="1" applyFont="1" applyFill="1" applyBorder="1" applyAlignment="1">
      <alignment horizontal="center" vertical="center" wrapText="1"/>
    </xf>
    <xf numFmtId="3" fontId="51" fillId="0" borderId="3" xfId="0" applyNumberFormat="1" applyFont="1" applyFill="1" applyBorder="1" applyAlignment="1">
      <alignment horizontal="center" vertical="center" wrapText="1"/>
    </xf>
    <xf numFmtId="3" fontId="51" fillId="0" borderId="6" xfId="0" applyNumberFormat="1" applyFont="1" applyFill="1" applyBorder="1" applyAlignment="1">
      <alignment horizontal="center" vertical="center" wrapText="1"/>
    </xf>
    <xf numFmtId="3" fontId="51" fillId="0" borderId="8" xfId="0" applyNumberFormat="1" applyFont="1" applyFill="1" applyBorder="1" applyAlignment="1">
      <alignment horizontal="center" vertical="center" wrapText="1"/>
    </xf>
    <xf numFmtId="0" fontId="51" fillId="10" borderId="19" xfId="0" applyFont="1" applyFill="1" applyBorder="1" applyAlignment="1">
      <alignment horizontal="center" vertical="center" wrapText="1"/>
    </xf>
    <xf numFmtId="0" fontId="51" fillId="10" borderId="15" xfId="0" applyFont="1" applyFill="1" applyBorder="1" applyAlignment="1">
      <alignment horizontal="center" vertical="center" wrapText="1"/>
    </xf>
    <xf numFmtId="14" fontId="48" fillId="8" borderId="19" xfId="0" applyNumberFormat="1" applyFont="1" applyFill="1" applyBorder="1" applyAlignment="1">
      <alignment horizontal="right" vertical="center" wrapText="1"/>
    </xf>
    <xf numFmtId="14" fontId="48" fillId="8" borderId="15" xfId="0" applyNumberFormat="1" applyFont="1" applyFill="1" applyBorder="1" applyAlignment="1">
      <alignment horizontal="right" vertical="center" wrapText="1"/>
    </xf>
    <xf numFmtId="3" fontId="51" fillId="0" borderId="20" xfId="0" applyNumberFormat="1" applyFont="1" applyBorder="1" applyAlignment="1">
      <alignment horizontal="right" vertical="center" wrapText="1"/>
    </xf>
    <xf numFmtId="3" fontId="51" fillId="0" borderId="18" xfId="0" applyNumberFormat="1" applyFont="1" applyBorder="1" applyAlignment="1">
      <alignment horizontal="right" vertical="center" wrapText="1"/>
    </xf>
    <xf numFmtId="0" fontId="51" fillId="0" borderId="19"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3" fillId="0" borderId="20" xfId="0" applyFont="1" applyBorder="1" applyAlignment="1">
      <alignment vertical="center" wrapText="1"/>
    </xf>
    <xf numFmtId="0" fontId="53" fillId="0" borderId="18" xfId="0" applyFont="1" applyBorder="1" applyAlignment="1">
      <alignment vertical="center" wrapText="1"/>
    </xf>
    <xf numFmtId="0" fontId="51" fillId="8" borderId="1" xfId="0" applyFont="1" applyFill="1" applyBorder="1" applyAlignment="1">
      <alignment horizontal="right" vertical="center" wrapText="1"/>
    </xf>
    <xf numFmtId="0" fontId="51" fillId="8" borderId="3" xfId="0" applyFont="1" applyFill="1" applyBorder="1" applyAlignment="1">
      <alignment horizontal="right" vertical="center" wrapText="1"/>
    </xf>
    <xf numFmtId="0" fontId="51" fillId="8" borderId="6" xfId="0" applyFont="1" applyFill="1" applyBorder="1" applyAlignment="1">
      <alignment horizontal="right" vertical="center" wrapText="1"/>
    </xf>
    <xf numFmtId="0" fontId="51" fillId="8" borderId="8" xfId="0" applyFont="1" applyFill="1" applyBorder="1" applyAlignment="1">
      <alignment horizontal="right" vertical="center" wrapText="1"/>
    </xf>
    <xf numFmtId="0" fontId="51" fillId="8" borderId="20" xfId="0" applyFont="1" applyFill="1" applyBorder="1" applyAlignment="1">
      <alignment horizontal="right" vertical="center" wrapText="1"/>
    </xf>
    <xf numFmtId="0" fontId="51" fillId="8" borderId="18" xfId="0" applyFont="1" applyFill="1" applyBorder="1" applyAlignment="1">
      <alignment horizontal="right" vertical="center" wrapText="1"/>
    </xf>
    <xf numFmtId="0" fontId="51" fillId="0" borderId="4" xfId="0" applyFont="1" applyBorder="1" applyAlignment="1">
      <alignment vertical="center" wrapText="1"/>
    </xf>
    <xf numFmtId="0" fontId="51" fillId="0" borderId="0" xfId="0" applyFont="1" applyAlignment="1">
      <alignment vertical="center" wrapText="1"/>
    </xf>
    <xf numFmtId="0" fontId="51" fillId="0" borderId="20" xfId="0" applyFont="1" applyBorder="1" applyAlignment="1">
      <alignment vertical="center" wrapText="1"/>
    </xf>
    <xf numFmtId="0" fontId="51" fillId="0" borderId="18" xfId="0" applyFont="1" applyBorder="1" applyAlignment="1">
      <alignment vertical="center" wrapText="1"/>
    </xf>
    <xf numFmtId="0" fontId="41" fillId="8" borderId="19" xfId="0" applyFont="1" applyFill="1" applyBorder="1" applyAlignment="1">
      <alignment horizontal="right" vertical="center" wrapText="1"/>
    </xf>
    <xf numFmtId="0" fontId="41" fillId="8" borderId="15" xfId="0" applyFont="1" applyFill="1" applyBorder="1" applyAlignment="1">
      <alignment horizontal="right" vertical="center" wrapText="1"/>
    </xf>
    <xf numFmtId="14" fontId="48" fillId="8" borderId="19" xfId="0" applyNumberFormat="1" applyFont="1" applyFill="1" applyBorder="1" applyAlignment="1">
      <alignment horizontal="center" vertical="center" wrapText="1"/>
    </xf>
    <xf numFmtId="14" fontId="48" fillId="8" borderId="15" xfId="0" applyNumberFormat="1" applyFont="1" applyFill="1" applyBorder="1" applyAlignment="1">
      <alignment horizontal="center" vertical="center" wrapText="1"/>
    </xf>
    <xf numFmtId="0" fontId="45" fillId="0" borderId="19" xfId="0" applyFont="1" applyFill="1" applyBorder="1" applyAlignment="1">
      <alignment vertical="top" wrapText="1"/>
    </xf>
    <xf numFmtId="0" fontId="45" fillId="0" borderId="15" xfId="0" applyFont="1" applyFill="1" applyBorder="1" applyAlignment="1">
      <alignment vertical="top" wrapText="1"/>
    </xf>
    <xf numFmtId="0" fontId="45" fillId="8" borderId="19" xfId="0" applyFont="1" applyFill="1" applyBorder="1" applyAlignment="1">
      <alignment vertical="top" wrapText="1"/>
    </xf>
    <xf numFmtId="0" fontId="45" fillId="8" borderId="15" xfId="0" applyFont="1" applyFill="1" applyBorder="1" applyAlignment="1">
      <alignment vertical="top" wrapText="1"/>
    </xf>
    <xf numFmtId="0" fontId="51" fillId="8" borderId="19" xfId="0" applyFont="1" applyFill="1" applyBorder="1" applyAlignment="1">
      <alignment horizontal="right" vertical="center" wrapText="1"/>
    </xf>
    <xf numFmtId="0" fontId="51" fillId="8" borderId="16" xfId="0" applyFont="1" applyFill="1" applyBorder="1" applyAlignment="1">
      <alignment horizontal="right" vertical="center" wrapText="1"/>
    </xf>
    <xf numFmtId="0" fontId="51" fillId="8" borderId="15" xfId="0" applyFont="1" applyFill="1" applyBorder="1" applyAlignment="1">
      <alignment horizontal="right" vertical="center" wrapText="1"/>
    </xf>
    <xf numFmtId="0" fontId="51" fillId="0" borderId="2" xfId="0" applyFont="1" applyBorder="1" applyAlignment="1">
      <alignment horizontal="right" vertical="center" wrapText="1"/>
    </xf>
    <xf numFmtId="10" fontId="51" fillId="0" borderId="20" xfId="0" applyNumberFormat="1" applyFont="1" applyBorder="1" applyAlignment="1">
      <alignment horizontal="right" vertical="center" wrapText="1"/>
    </xf>
    <xf numFmtId="10" fontId="51" fillId="0" borderId="18" xfId="0" applyNumberFormat="1" applyFont="1" applyBorder="1" applyAlignment="1">
      <alignment horizontal="right" vertical="center" wrapText="1"/>
    </xf>
    <xf numFmtId="0" fontId="51" fillId="0" borderId="17" xfId="0" applyFont="1" applyBorder="1" applyAlignment="1">
      <alignment vertical="center" wrapText="1"/>
    </xf>
    <xf numFmtId="0" fontId="51" fillId="0" borderId="19" xfId="0" applyFont="1" applyBorder="1" applyAlignment="1">
      <alignment horizontal="right" vertical="center" wrapText="1"/>
    </xf>
    <xf numFmtId="0" fontId="51" fillId="0" borderId="16" xfId="0" applyFont="1" applyBorder="1" applyAlignment="1">
      <alignment horizontal="right" vertical="center" wrapText="1"/>
    </xf>
    <xf numFmtId="0" fontId="51" fillId="0" borderId="15" xfId="0" applyFont="1" applyBorder="1" applyAlignment="1">
      <alignment horizontal="right" vertical="center" wrapText="1"/>
    </xf>
    <xf numFmtId="0" fontId="51" fillId="0" borderId="20" xfId="0" applyFont="1" applyBorder="1" applyAlignment="1">
      <alignment horizontal="justify" vertical="center" wrapText="1"/>
    </xf>
    <xf numFmtId="0" fontId="51" fillId="0" borderId="18" xfId="0" applyFont="1" applyBorder="1" applyAlignment="1">
      <alignment horizontal="justify" vertical="center" wrapText="1"/>
    </xf>
    <xf numFmtId="0" fontId="51" fillId="0" borderId="17" xfId="0" applyFont="1" applyBorder="1" applyAlignment="1">
      <alignment horizontal="justify" vertical="center" wrapText="1"/>
    </xf>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20/" TargetMode="External"/><Relationship Id="rId5" Type="http://schemas.openxmlformats.org/officeDocument/2006/relationships/hyperlink" Target="https://www.coveredbondlabel.com/issuer/20/" TargetMode="External"/><Relationship Id="rId4" Type="http://schemas.openxmlformats.org/officeDocument/2006/relationships/hyperlink" Target="http://www.group.intesasanpaolo.com/scriptIsir0/si09/eng_index.jsp"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40"/>
  <sheetViews>
    <sheetView tabSelected="1" zoomScale="80" zoomScaleNormal="80" workbookViewId="0">
      <selection activeCell="I45" sqref="I45"/>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31.5" x14ac:dyDescent="0.25">
      <c r="B6" s="6"/>
      <c r="C6" s="7"/>
      <c r="D6" s="7"/>
      <c r="E6" s="179" t="s">
        <v>1627</v>
      </c>
      <c r="F6" s="179"/>
      <c r="G6" s="179"/>
      <c r="H6" s="7"/>
      <c r="I6" s="7"/>
      <c r="J6" s="8"/>
    </row>
    <row r="7" spans="2:10" ht="26.25" x14ac:dyDescent="0.25">
      <c r="B7" s="6"/>
      <c r="C7" s="7"/>
      <c r="D7" s="7"/>
      <c r="E7" s="7"/>
      <c r="F7" s="11" t="s">
        <v>1282</v>
      </c>
      <c r="G7" s="7"/>
      <c r="H7" s="7"/>
      <c r="I7" s="7"/>
      <c r="J7" s="8"/>
    </row>
    <row r="8" spans="2:10" ht="26.25" x14ac:dyDescent="0.25">
      <c r="B8" s="6"/>
      <c r="C8" s="7"/>
      <c r="D8" s="7"/>
      <c r="E8" s="7"/>
      <c r="F8" s="11" t="s">
        <v>1283</v>
      </c>
      <c r="G8" s="7"/>
      <c r="H8" s="7"/>
      <c r="I8" s="7"/>
      <c r="J8" s="8"/>
    </row>
    <row r="9" spans="2:10" ht="21" x14ac:dyDescent="0.25">
      <c r="B9" s="6"/>
      <c r="C9" s="7"/>
      <c r="D9" s="7"/>
      <c r="E9" s="7"/>
      <c r="F9" s="12" t="s">
        <v>1634</v>
      </c>
      <c r="G9" s="7"/>
      <c r="H9" s="7"/>
      <c r="I9" s="7"/>
      <c r="J9" s="8"/>
    </row>
    <row r="10" spans="2:10" ht="21" x14ac:dyDescent="0.25">
      <c r="B10" s="6"/>
      <c r="C10" s="7"/>
      <c r="D10" s="7"/>
      <c r="E10" s="7"/>
      <c r="F10" s="12" t="s">
        <v>1635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2" t="s">
        <v>15</v>
      </c>
      <c r="E24" s="183" t="s">
        <v>16</v>
      </c>
      <c r="F24" s="183"/>
      <c r="G24" s="183"/>
      <c r="H24" s="183"/>
      <c r="I24" s="7"/>
      <c r="J24" s="8"/>
    </row>
    <row r="25" spans="2:10" x14ac:dyDescent="0.25">
      <c r="B25" s="6"/>
      <c r="C25" s="7"/>
      <c r="D25" s="7"/>
      <c r="E25" s="15"/>
      <c r="F25" s="15"/>
      <c r="G25" s="15"/>
      <c r="H25" s="7"/>
      <c r="I25" s="7"/>
      <c r="J25" s="8"/>
    </row>
    <row r="26" spans="2:10" x14ac:dyDescent="0.25">
      <c r="B26" s="6"/>
      <c r="C26" s="7"/>
      <c r="D26" s="182" t="s">
        <v>17</v>
      </c>
      <c r="E26" s="183"/>
      <c r="F26" s="183"/>
      <c r="G26" s="183"/>
      <c r="H26" s="183"/>
      <c r="I26" s="7"/>
      <c r="J26" s="8"/>
    </row>
    <row r="27" spans="2:10" x14ac:dyDescent="0.25">
      <c r="B27" s="6"/>
      <c r="C27" s="7"/>
      <c r="D27" s="16"/>
      <c r="E27" s="16"/>
      <c r="F27" s="16"/>
      <c r="G27" s="16"/>
      <c r="H27" s="16"/>
      <c r="I27" s="7"/>
      <c r="J27" s="8"/>
    </row>
    <row r="28" spans="2:10" x14ac:dyDescent="0.25">
      <c r="B28" s="6"/>
      <c r="C28" s="7"/>
      <c r="D28" s="182" t="s">
        <v>18</v>
      </c>
      <c r="E28" s="183" t="s">
        <v>16</v>
      </c>
      <c r="F28" s="183"/>
      <c r="G28" s="183"/>
      <c r="H28" s="183"/>
      <c r="I28" s="7"/>
      <c r="J28" s="8"/>
    </row>
    <row r="29" spans="2:10" x14ac:dyDescent="0.25">
      <c r="B29" s="6"/>
      <c r="C29" s="7"/>
      <c r="D29" s="16"/>
      <c r="E29" s="16"/>
      <c r="F29" s="16"/>
      <c r="G29" s="16"/>
      <c r="H29" s="16"/>
      <c r="I29" s="7"/>
      <c r="J29" s="8"/>
    </row>
    <row r="30" spans="2:10" x14ac:dyDescent="0.25">
      <c r="B30" s="6"/>
      <c r="C30" s="7"/>
      <c r="D30" s="182" t="s">
        <v>19</v>
      </c>
      <c r="E30" s="183" t="s">
        <v>16</v>
      </c>
      <c r="F30" s="183"/>
      <c r="G30" s="183"/>
      <c r="H30" s="183"/>
      <c r="I30" s="7"/>
      <c r="J30" s="8"/>
    </row>
    <row r="31" spans="2:10" x14ac:dyDescent="0.25">
      <c r="B31" s="6"/>
      <c r="C31" s="7"/>
      <c r="D31" s="16"/>
      <c r="E31" s="16"/>
      <c r="F31" s="16"/>
      <c r="G31" s="16"/>
      <c r="H31" s="16"/>
      <c r="I31" s="7"/>
      <c r="J31" s="8"/>
    </row>
    <row r="32" spans="2:10" x14ac:dyDescent="0.25">
      <c r="B32" s="6"/>
      <c r="C32" s="7"/>
      <c r="D32" s="182" t="s">
        <v>20</v>
      </c>
      <c r="E32" s="183" t="s">
        <v>16</v>
      </c>
      <c r="F32" s="183"/>
      <c r="G32" s="183"/>
      <c r="H32" s="183"/>
      <c r="I32" s="7"/>
      <c r="J32" s="8"/>
    </row>
    <row r="33" spans="2:10" x14ac:dyDescent="0.25">
      <c r="B33" s="6"/>
      <c r="C33" s="7"/>
      <c r="D33" s="15"/>
      <c r="E33" s="15"/>
      <c r="F33" s="15"/>
      <c r="G33" s="15"/>
      <c r="H33" s="15"/>
      <c r="I33" s="7"/>
      <c r="J33" s="8"/>
    </row>
    <row r="34" spans="2:10" x14ac:dyDescent="0.25">
      <c r="B34" s="6"/>
      <c r="C34" s="7"/>
      <c r="D34" s="182" t="s">
        <v>21</v>
      </c>
      <c r="E34" s="183" t="s">
        <v>16</v>
      </c>
      <c r="F34" s="183"/>
      <c r="G34" s="183"/>
      <c r="H34" s="183"/>
      <c r="I34" s="7"/>
      <c r="J34" s="8"/>
    </row>
    <row r="35" spans="2:10" x14ac:dyDescent="0.25">
      <c r="B35" s="6"/>
      <c r="C35" s="7"/>
      <c r="D35" s="7"/>
      <c r="E35" s="7"/>
      <c r="F35" s="7"/>
      <c r="G35" s="7"/>
      <c r="H35" s="7"/>
      <c r="I35" s="7"/>
      <c r="J35" s="8"/>
    </row>
    <row r="36" spans="2:10" x14ac:dyDescent="0.25">
      <c r="B36" s="6"/>
      <c r="C36" s="7"/>
      <c r="D36" s="180" t="s">
        <v>22</v>
      </c>
      <c r="E36" s="181"/>
      <c r="F36" s="181"/>
      <c r="G36" s="181"/>
      <c r="H36" s="181"/>
      <c r="I36" s="7"/>
      <c r="J36" s="8"/>
    </row>
    <row r="37" spans="2:10" x14ac:dyDescent="0.25">
      <c r="B37" s="6"/>
      <c r="C37" s="7"/>
      <c r="D37" s="7"/>
      <c r="E37" s="7"/>
      <c r="F37" s="14"/>
      <c r="G37" s="7"/>
      <c r="H37" s="7"/>
      <c r="I37" s="7"/>
      <c r="J37" s="8"/>
    </row>
    <row r="38" spans="2:10" x14ac:dyDescent="0.25">
      <c r="B38" s="6"/>
      <c r="C38" s="7"/>
      <c r="D38" s="180" t="s">
        <v>1281</v>
      </c>
      <c r="E38" s="181"/>
      <c r="F38" s="181"/>
      <c r="G38" s="181"/>
      <c r="H38" s="181"/>
      <c r="I38" s="7"/>
      <c r="J38" s="8"/>
    </row>
    <row r="39" spans="2:10" x14ac:dyDescent="0.25">
      <c r="B39" s="6"/>
      <c r="C39" s="7"/>
      <c r="D39" s="105"/>
      <c r="E39" s="105"/>
      <c r="F39" s="105"/>
      <c r="G39" s="105"/>
      <c r="H39" s="105"/>
      <c r="I39" s="7"/>
      <c r="J39" s="8"/>
    </row>
    <row r="40" spans="2:10" ht="15.75" thickBot="1" x14ac:dyDescent="0.3">
      <c r="B40" s="17"/>
      <c r="C40" s="18"/>
      <c r="D40" s="18"/>
      <c r="E40" s="18"/>
      <c r="F40" s="18"/>
      <c r="G40" s="18"/>
      <c r="H40" s="18"/>
      <c r="I40" s="18"/>
      <c r="J40" s="19"/>
    </row>
  </sheetData>
  <sheetProtection password="CD16" sheet="1" objects="1" scenarios="1"/>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13"/>
  <sheetViews>
    <sheetView topLeftCell="B1" zoomScale="80" zoomScaleNormal="80" workbookViewId="0">
      <selection activeCell="C40" sqref="C40"/>
    </sheetView>
  </sheetViews>
  <sheetFormatPr defaultColWidth="8.85546875" defaultRowHeight="15" outlineLevelRow="1" x14ac:dyDescent="0.25"/>
  <cols>
    <col min="1" max="1" width="13.28515625" style="24" customWidth="1"/>
    <col min="2" max="2" width="60.7109375" style="24" customWidth="1"/>
    <col min="3" max="3" width="50" style="24" bestFit="1" customWidth="1"/>
    <col min="4" max="4" width="40.7109375" style="24"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21" t="s">
        <v>23</v>
      </c>
      <c r="B1" s="21"/>
      <c r="C1" s="22"/>
      <c r="D1" s="22"/>
      <c r="E1" s="22"/>
      <c r="F1" s="177" t="s">
        <v>1628</v>
      </c>
      <c r="H1" s="22"/>
      <c r="I1" s="21"/>
      <c r="J1" s="22"/>
      <c r="K1" s="22"/>
      <c r="L1" s="22"/>
      <c r="M1" s="22"/>
    </row>
    <row r="2" spans="1:13" ht="15.75" thickBot="1" x14ac:dyDescent="0.3">
      <c r="A2" s="22"/>
      <c r="B2" s="23"/>
      <c r="C2" s="23"/>
      <c r="D2" s="22"/>
      <c r="E2" s="22"/>
      <c r="F2" s="22"/>
      <c r="H2" s="22"/>
      <c r="L2" s="22"/>
      <c r="M2" s="22"/>
    </row>
    <row r="3" spans="1:13" ht="19.5" thickBot="1" x14ac:dyDescent="0.3">
      <c r="A3" s="25"/>
      <c r="B3" s="26" t="s">
        <v>24</v>
      </c>
      <c r="C3" s="27" t="s">
        <v>173</v>
      </c>
      <c r="D3" s="25"/>
      <c r="E3" s="25"/>
      <c r="F3" s="22"/>
      <c r="G3" s="25"/>
      <c r="H3" s="22"/>
      <c r="L3" s="22"/>
      <c r="M3" s="22"/>
    </row>
    <row r="4" spans="1:13" ht="15.75" thickBot="1" x14ac:dyDescent="0.3">
      <c r="H4" s="22"/>
      <c r="L4" s="22"/>
      <c r="M4" s="22"/>
    </row>
    <row r="5" spans="1:13" ht="18.75" x14ac:dyDescent="0.25">
      <c r="A5" s="28"/>
      <c r="B5" s="29" t="s">
        <v>25</v>
      </c>
      <c r="C5" s="28"/>
      <c r="E5" s="30"/>
      <c r="F5" s="30"/>
      <c r="H5" s="22"/>
      <c r="L5" s="22"/>
      <c r="M5" s="22"/>
    </row>
    <row r="6" spans="1:13" x14ac:dyDescent="0.25">
      <c r="B6" s="32" t="s">
        <v>26</v>
      </c>
      <c r="H6" s="22"/>
      <c r="L6" s="22"/>
      <c r="M6" s="22"/>
    </row>
    <row r="7" spans="1:13" x14ac:dyDescent="0.25">
      <c r="B7" s="31" t="s">
        <v>27</v>
      </c>
      <c r="H7" s="22"/>
      <c r="L7" s="22"/>
      <c r="M7" s="22"/>
    </row>
    <row r="8" spans="1:13" x14ac:dyDescent="0.25">
      <c r="B8" s="31" t="s">
        <v>28</v>
      </c>
      <c r="F8" s="24" t="s">
        <v>29</v>
      </c>
      <c r="H8" s="22"/>
      <c r="L8" s="22"/>
      <c r="M8" s="22"/>
    </row>
    <row r="9" spans="1:13" x14ac:dyDescent="0.25">
      <c r="B9" s="32" t="s">
        <v>30</v>
      </c>
      <c r="H9" s="22"/>
      <c r="L9" s="22"/>
      <c r="M9" s="22"/>
    </row>
    <row r="10" spans="1:13" x14ac:dyDescent="0.25">
      <c r="B10" s="32" t="s">
        <v>31</v>
      </c>
      <c r="H10" s="22"/>
      <c r="L10" s="22"/>
      <c r="M10" s="22"/>
    </row>
    <row r="11" spans="1:13" ht="15.75" thickBot="1" x14ac:dyDescent="0.3">
      <c r="B11" s="33" t="s">
        <v>32</v>
      </c>
      <c r="H11" s="22"/>
      <c r="L11" s="22"/>
      <c r="M11" s="22"/>
    </row>
    <row r="12" spans="1:13" x14ac:dyDescent="0.25">
      <c r="B12" s="34"/>
      <c r="H12" s="22"/>
      <c r="L12" s="22"/>
      <c r="M12" s="22"/>
    </row>
    <row r="13" spans="1:13" ht="37.5" x14ac:dyDescent="0.25">
      <c r="A13" s="35" t="s">
        <v>33</v>
      </c>
      <c r="B13" s="35" t="s">
        <v>26</v>
      </c>
      <c r="C13" s="36"/>
      <c r="D13" s="36"/>
      <c r="E13" s="36"/>
      <c r="F13" s="36"/>
      <c r="G13" s="37"/>
      <c r="H13" s="22"/>
      <c r="L13" s="22"/>
      <c r="M13" s="22"/>
    </row>
    <row r="14" spans="1:13" x14ac:dyDescent="0.25">
      <c r="A14" s="24" t="s">
        <v>34</v>
      </c>
      <c r="B14" s="38" t="s">
        <v>0</v>
      </c>
      <c r="C14" s="24" t="s">
        <v>3</v>
      </c>
      <c r="E14" s="30"/>
      <c r="F14" s="30"/>
      <c r="H14" s="22"/>
      <c r="L14" s="22"/>
      <c r="M14" s="22"/>
    </row>
    <row r="15" spans="1:13" x14ac:dyDescent="0.25">
      <c r="A15" s="24" t="s">
        <v>36</v>
      </c>
      <c r="B15" s="38" t="s">
        <v>37</v>
      </c>
      <c r="C15" s="24" t="s">
        <v>1283</v>
      </c>
      <c r="E15" s="30"/>
      <c r="F15" s="30"/>
      <c r="H15" s="22"/>
      <c r="L15" s="22"/>
      <c r="M15" s="22"/>
    </row>
    <row r="16" spans="1:13" ht="30" x14ac:dyDescent="0.25">
      <c r="A16" s="24" t="s">
        <v>38</v>
      </c>
      <c r="B16" s="38" t="s">
        <v>39</v>
      </c>
      <c r="C16" s="69" t="s">
        <v>1284</v>
      </c>
      <c r="E16" s="30"/>
      <c r="F16" s="30"/>
      <c r="H16" s="22"/>
      <c r="L16" s="22"/>
      <c r="M16" s="22"/>
    </row>
    <row r="17" spans="1:13" x14ac:dyDescent="0.25">
      <c r="A17" s="24" t="s">
        <v>40</v>
      </c>
      <c r="B17" s="38" t="s">
        <v>41</v>
      </c>
      <c r="C17" s="172">
        <v>43343</v>
      </c>
      <c r="E17" s="30"/>
      <c r="F17" s="30"/>
      <c r="H17" s="22"/>
      <c r="L17" s="22"/>
      <c r="M17" s="22"/>
    </row>
    <row r="18" spans="1:13" hidden="1" outlineLevel="1" x14ac:dyDescent="0.25">
      <c r="A18" s="24" t="s">
        <v>42</v>
      </c>
      <c r="B18" s="39" t="s">
        <v>43</v>
      </c>
      <c r="E18" s="30"/>
      <c r="F18" s="30"/>
      <c r="H18" s="22"/>
      <c r="L18" s="22"/>
      <c r="M18" s="22"/>
    </row>
    <row r="19" spans="1:13" hidden="1" outlineLevel="1" x14ac:dyDescent="0.25">
      <c r="A19" s="24" t="s">
        <v>44</v>
      </c>
      <c r="B19" s="39" t="s">
        <v>45</v>
      </c>
      <c r="E19" s="30"/>
      <c r="F19" s="30"/>
      <c r="H19" s="22"/>
      <c r="L19" s="22"/>
      <c r="M19" s="22"/>
    </row>
    <row r="20" spans="1:13" hidden="1" outlineLevel="1" x14ac:dyDescent="0.25">
      <c r="A20" s="24" t="s">
        <v>46</v>
      </c>
      <c r="B20" s="39"/>
      <c r="E20" s="30"/>
      <c r="F20" s="30"/>
      <c r="H20" s="22"/>
      <c r="L20" s="22"/>
      <c r="M20" s="22"/>
    </row>
    <row r="21" spans="1:13" hidden="1" outlineLevel="1" x14ac:dyDescent="0.25">
      <c r="A21" s="24" t="s">
        <v>47</v>
      </c>
      <c r="B21" s="39"/>
      <c r="E21" s="30"/>
      <c r="F21" s="30"/>
      <c r="H21" s="22"/>
      <c r="L21" s="22"/>
      <c r="M21" s="22"/>
    </row>
    <row r="22" spans="1:13" hidden="1" outlineLevel="1" x14ac:dyDescent="0.25">
      <c r="A22" s="24" t="s">
        <v>48</v>
      </c>
      <c r="B22" s="39"/>
      <c r="E22" s="30"/>
      <c r="F22" s="30"/>
      <c r="H22" s="22"/>
      <c r="L22" s="22"/>
      <c r="M22" s="22"/>
    </row>
    <row r="23" spans="1:13" hidden="1" outlineLevel="1" x14ac:dyDescent="0.25">
      <c r="A23" s="24" t="s">
        <v>49</v>
      </c>
      <c r="B23" s="39"/>
      <c r="E23" s="30"/>
      <c r="F23" s="30"/>
      <c r="H23" s="22"/>
      <c r="L23" s="22"/>
      <c r="M23" s="22"/>
    </row>
    <row r="24" spans="1:13" hidden="1" outlineLevel="1" x14ac:dyDescent="0.25">
      <c r="A24" s="24" t="s">
        <v>50</v>
      </c>
      <c r="B24" s="39"/>
      <c r="E24" s="30"/>
      <c r="F24" s="30"/>
      <c r="H24" s="22"/>
      <c r="L24" s="22"/>
      <c r="M24" s="22"/>
    </row>
    <row r="25" spans="1:13" hidden="1" outlineLevel="1" x14ac:dyDescent="0.25">
      <c r="A25" s="24" t="s">
        <v>51</v>
      </c>
      <c r="B25" s="39"/>
      <c r="E25" s="30"/>
      <c r="F25" s="30"/>
      <c r="H25" s="22"/>
      <c r="L25" s="22"/>
      <c r="M25" s="22"/>
    </row>
    <row r="26" spans="1:13" ht="18.75" collapsed="1" x14ac:dyDescent="0.25">
      <c r="A26" s="36"/>
      <c r="B26" s="35" t="s">
        <v>27</v>
      </c>
      <c r="C26" s="36"/>
      <c r="D26" s="36"/>
      <c r="E26" s="36"/>
      <c r="F26" s="36"/>
      <c r="G26" s="37"/>
      <c r="H26" s="22"/>
      <c r="L26" s="22"/>
      <c r="M26" s="22"/>
    </row>
    <row r="27" spans="1:13" x14ac:dyDescent="0.25">
      <c r="A27" s="24" t="s">
        <v>52</v>
      </c>
      <c r="B27" s="40" t="s">
        <v>53</v>
      </c>
      <c r="C27" s="24" t="s">
        <v>1285</v>
      </c>
      <c r="D27" s="41"/>
      <c r="E27" s="41"/>
      <c r="F27" s="41"/>
      <c r="H27" s="22"/>
      <c r="L27" s="22"/>
      <c r="M27" s="22"/>
    </row>
    <row r="28" spans="1:13" x14ac:dyDescent="0.25">
      <c r="A28" s="24" t="s">
        <v>54</v>
      </c>
      <c r="B28" s="40" t="s">
        <v>55</v>
      </c>
      <c r="C28" s="24" t="s">
        <v>1285</v>
      </c>
      <c r="D28" s="41"/>
      <c r="E28" s="41"/>
      <c r="F28" s="41"/>
      <c r="H28" s="22"/>
      <c r="L28" s="22"/>
      <c r="M28" s="22"/>
    </row>
    <row r="29" spans="1:13" x14ac:dyDescent="0.25">
      <c r="A29" s="24" t="s">
        <v>56</v>
      </c>
      <c r="B29" s="40" t="s">
        <v>57</v>
      </c>
      <c r="C29" s="69" t="s">
        <v>1286</v>
      </c>
      <c r="E29" s="41"/>
      <c r="F29" s="41"/>
      <c r="H29" s="22"/>
      <c r="L29" s="22"/>
      <c r="M29" s="22"/>
    </row>
    <row r="30" spans="1:13" hidden="1" outlineLevel="1" x14ac:dyDescent="0.25">
      <c r="A30" s="24" t="s">
        <v>58</v>
      </c>
      <c r="B30" s="40"/>
      <c r="E30" s="41"/>
      <c r="F30" s="41"/>
      <c r="H30" s="22"/>
      <c r="L30" s="22"/>
      <c r="M30" s="22"/>
    </row>
    <row r="31" spans="1:13" hidden="1" outlineLevel="1" x14ac:dyDescent="0.25">
      <c r="A31" s="24" t="s">
        <v>59</v>
      </c>
      <c r="B31" s="40"/>
      <c r="E31" s="41"/>
      <c r="F31" s="41"/>
      <c r="H31" s="22"/>
      <c r="L31" s="22"/>
      <c r="M31" s="22"/>
    </row>
    <row r="32" spans="1:13" hidden="1" outlineLevel="1" x14ac:dyDescent="0.25">
      <c r="A32" s="24" t="s">
        <v>60</v>
      </c>
      <c r="B32" s="40"/>
      <c r="E32" s="41"/>
      <c r="F32" s="41"/>
      <c r="H32" s="22"/>
      <c r="L32" s="22"/>
      <c r="M32" s="22"/>
    </row>
    <row r="33" spans="1:13" hidden="1" outlineLevel="1" x14ac:dyDescent="0.25">
      <c r="A33" s="24" t="s">
        <v>61</v>
      </c>
      <c r="B33" s="40"/>
      <c r="E33" s="41"/>
      <c r="F33" s="41"/>
      <c r="H33" s="22"/>
      <c r="L33" s="22"/>
      <c r="M33" s="22"/>
    </row>
    <row r="34" spans="1:13" hidden="1" outlineLevel="1" x14ac:dyDescent="0.25">
      <c r="A34" s="24" t="s">
        <v>62</v>
      </c>
      <c r="B34" s="40"/>
      <c r="E34" s="41"/>
      <c r="F34" s="41"/>
      <c r="H34" s="22"/>
      <c r="L34" s="22"/>
      <c r="M34" s="22"/>
    </row>
    <row r="35" spans="1:13" hidden="1" outlineLevel="1" x14ac:dyDescent="0.25">
      <c r="A35" s="24" t="s">
        <v>63</v>
      </c>
      <c r="B35" s="42"/>
      <c r="E35" s="41"/>
      <c r="F35" s="41"/>
      <c r="H35" s="22"/>
      <c r="L35" s="22"/>
      <c r="M35" s="22"/>
    </row>
    <row r="36" spans="1:13" ht="18.75" collapsed="1" x14ac:dyDescent="0.25">
      <c r="A36" s="35"/>
      <c r="B36" s="35" t="s">
        <v>28</v>
      </c>
      <c r="C36" s="35"/>
      <c r="D36" s="36"/>
      <c r="E36" s="36"/>
      <c r="F36" s="36"/>
      <c r="G36" s="37"/>
      <c r="H36" s="22"/>
      <c r="L36" s="22"/>
      <c r="M36" s="22"/>
    </row>
    <row r="37" spans="1:13" ht="15" customHeight="1" x14ac:dyDescent="0.25">
      <c r="A37" s="43"/>
      <c r="B37" s="44" t="s">
        <v>64</v>
      </c>
      <c r="C37" s="43" t="s">
        <v>65</v>
      </c>
      <c r="D37" s="43"/>
      <c r="E37" s="45"/>
      <c r="F37" s="46"/>
      <c r="G37" s="46"/>
      <c r="H37" s="22"/>
      <c r="L37" s="22"/>
      <c r="M37" s="22"/>
    </row>
    <row r="38" spans="1:13" x14ac:dyDescent="0.25">
      <c r="A38" s="24" t="s">
        <v>4</v>
      </c>
      <c r="B38" s="41" t="s">
        <v>1153</v>
      </c>
      <c r="C38" s="48">
        <f>+C53+C56</f>
        <v>22776.167716700449</v>
      </c>
      <c r="F38" s="41"/>
      <c r="H38" s="22"/>
      <c r="L38" s="22"/>
      <c r="M38" s="22"/>
    </row>
    <row r="39" spans="1:13" x14ac:dyDescent="0.25">
      <c r="A39" s="24" t="s">
        <v>66</v>
      </c>
      <c r="B39" s="41" t="s">
        <v>67</v>
      </c>
      <c r="C39" s="48">
        <v>18163.027999999998</v>
      </c>
      <c r="F39" s="41"/>
      <c r="H39" s="22"/>
      <c r="L39" s="22"/>
      <c r="M39" s="22"/>
    </row>
    <row r="40" spans="1:13" outlineLevel="1" x14ac:dyDescent="0.25">
      <c r="A40" s="24" t="s">
        <v>68</v>
      </c>
      <c r="B40" s="47" t="s">
        <v>69</v>
      </c>
      <c r="C40" s="48">
        <v>26374.567353651004</v>
      </c>
      <c r="F40" s="41"/>
      <c r="H40" s="22"/>
      <c r="L40" s="22"/>
      <c r="M40" s="22"/>
    </row>
    <row r="41" spans="1:13" outlineLevel="1" x14ac:dyDescent="0.25">
      <c r="A41" s="24" t="s">
        <v>70</v>
      </c>
      <c r="B41" s="47" t="s">
        <v>71</v>
      </c>
      <c r="C41" s="48">
        <v>19737.99571282863</v>
      </c>
      <c r="F41" s="41"/>
      <c r="H41" s="22"/>
      <c r="L41" s="22"/>
      <c r="M41" s="22"/>
    </row>
    <row r="42" spans="1:13" outlineLevel="1" x14ac:dyDescent="0.25">
      <c r="A42" s="24" t="s">
        <v>72</v>
      </c>
      <c r="B42" s="41"/>
      <c r="F42" s="41"/>
      <c r="H42" s="22"/>
      <c r="L42" s="22"/>
      <c r="M42" s="22"/>
    </row>
    <row r="43" spans="1:13" outlineLevel="1" x14ac:dyDescent="0.25">
      <c r="A43" s="24" t="s">
        <v>73</v>
      </c>
      <c r="B43" s="41"/>
      <c r="F43" s="41"/>
      <c r="H43" s="22"/>
      <c r="L43" s="22"/>
      <c r="M43" s="22"/>
    </row>
    <row r="44" spans="1:13" ht="15" customHeight="1" x14ac:dyDescent="0.25">
      <c r="A44" s="43"/>
      <c r="B44" s="44" t="s">
        <v>74</v>
      </c>
      <c r="C44" s="99" t="s">
        <v>1154</v>
      </c>
      <c r="D44" s="43" t="s">
        <v>75</v>
      </c>
      <c r="E44" s="45"/>
      <c r="F44" s="46" t="s">
        <v>76</v>
      </c>
      <c r="G44" s="46" t="s">
        <v>77</v>
      </c>
      <c r="H44" s="22"/>
      <c r="L44" s="22"/>
      <c r="M44" s="22"/>
    </row>
    <row r="45" spans="1:13" x14ac:dyDescent="0.25">
      <c r="A45" s="24" t="s">
        <v>8</v>
      </c>
      <c r="B45" s="24" t="s">
        <v>78</v>
      </c>
      <c r="C45" s="170" t="s">
        <v>1287</v>
      </c>
      <c r="D45" s="171">
        <f>+(C38-C39)/C39</f>
        <v>0.25398516793017395</v>
      </c>
      <c r="F45" s="80">
        <v>7.4999999999999997E-2</v>
      </c>
      <c r="G45" s="24" t="s">
        <v>1288</v>
      </c>
      <c r="L45" s="22"/>
      <c r="M45" s="22"/>
    </row>
    <row r="46" spans="1:13" hidden="1" outlineLevel="1" x14ac:dyDescent="0.25">
      <c r="A46" s="24" t="s">
        <v>79</v>
      </c>
      <c r="B46" s="39" t="s">
        <v>80</v>
      </c>
      <c r="G46" s="24"/>
      <c r="H46" s="22"/>
      <c r="L46" s="22"/>
      <c r="M46" s="22"/>
    </row>
    <row r="47" spans="1:13" hidden="1" outlineLevel="1" x14ac:dyDescent="0.25">
      <c r="A47" s="24" t="s">
        <v>81</v>
      </c>
      <c r="B47" s="39" t="s">
        <v>82</v>
      </c>
      <c r="G47" s="24"/>
      <c r="H47" s="22"/>
      <c r="L47" s="22"/>
      <c r="M47" s="22"/>
    </row>
    <row r="48" spans="1:13" hidden="1" outlineLevel="1" x14ac:dyDescent="0.25">
      <c r="A48" s="24" t="s">
        <v>83</v>
      </c>
      <c r="B48" s="39"/>
      <c r="G48" s="24"/>
      <c r="H48" s="22"/>
      <c r="L48" s="22"/>
      <c r="M48" s="22"/>
    </row>
    <row r="49" spans="1:13" hidden="1" outlineLevel="1" x14ac:dyDescent="0.25">
      <c r="A49" s="24" t="s">
        <v>84</v>
      </c>
      <c r="B49" s="39"/>
      <c r="G49" s="24"/>
      <c r="H49" s="22"/>
      <c r="L49" s="22"/>
      <c r="M49" s="22"/>
    </row>
    <row r="50" spans="1:13" hidden="1" outlineLevel="1" x14ac:dyDescent="0.25">
      <c r="A50" s="24" t="s">
        <v>85</v>
      </c>
      <c r="B50" s="39"/>
      <c r="G50" s="24"/>
      <c r="H50" s="22"/>
      <c r="L50" s="22"/>
      <c r="M50" s="22"/>
    </row>
    <row r="51" spans="1:13" hidden="1" outlineLevel="1" x14ac:dyDescent="0.25">
      <c r="A51" s="24" t="s">
        <v>86</v>
      </c>
      <c r="B51" s="39"/>
      <c r="G51" s="24"/>
      <c r="H51" s="22"/>
      <c r="L51" s="22"/>
      <c r="M51" s="22"/>
    </row>
    <row r="52" spans="1:13" ht="15" customHeight="1" collapsed="1" x14ac:dyDescent="0.25">
      <c r="A52" s="43"/>
      <c r="B52" s="44" t="s">
        <v>87</v>
      </c>
      <c r="C52" s="43" t="s">
        <v>65</v>
      </c>
      <c r="D52" s="43"/>
      <c r="E52" s="45"/>
      <c r="F52" s="46" t="s">
        <v>88</v>
      </c>
      <c r="G52" s="46"/>
      <c r="H52" s="22"/>
      <c r="L52" s="22"/>
      <c r="M52" s="22"/>
    </row>
    <row r="53" spans="1:13" x14ac:dyDescent="0.25">
      <c r="A53" s="24" t="s">
        <v>89</v>
      </c>
      <c r="B53" s="41" t="s">
        <v>90</v>
      </c>
      <c r="C53" s="48">
        <v>20556.50760935045</v>
      </c>
      <c r="E53" s="48"/>
      <c r="F53" s="49">
        <f>IF($C$58=0,"",IF(C53="[for completion]","",C53/$C$58))</f>
        <v>0.90254461878929482</v>
      </c>
      <c r="G53" s="49"/>
      <c r="H53" s="22"/>
      <c r="L53" s="22"/>
      <c r="M53" s="22"/>
    </row>
    <row r="54" spans="1:13" x14ac:dyDescent="0.25">
      <c r="A54" s="24" t="s">
        <v>91</v>
      </c>
      <c r="B54" s="41" t="s">
        <v>92</v>
      </c>
      <c r="C54" s="48">
        <v>0</v>
      </c>
      <c r="E54" s="48"/>
      <c r="F54" s="49">
        <f>IF($C$58=0,"",IF(C54="[for completion]","",C54/$C$58))</f>
        <v>0</v>
      </c>
      <c r="G54" s="49"/>
      <c r="H54" s="22"/>
      <c r="L54" s="22"/>
      <c r="M54" s="22"/>
    </row>
    <row r="55" spans="1:13" x14ac:dyDescent="0.25">
      <c r="A55" s="24" t="s">
        <v>93</v>
      </c>
      <c r="B55" s="41" t="s">
        <v>94</v>
      </c>
      <c r="C55" s="48">
        <v>0</v>
      </c>
      <c r="E55" s="48"/>
      <c r="F55" s="49"/>
      <c r="G55" s="49"/>
      <c r="H55" s="22"/>
      <c r="L55" s="22"/>
      <c r="M55" s="22"/>
    </row>
    <row r="56" spans="1:13" x14ac:dyDescent="0.25">
      <c r="A56" s="24" t="s">
        <v>95</v>
      </c>
      <c r="B56" s="41" t="s">
        <v>96</v>
      </c>
      <c r="C56" s="48">
        <v>2219.6601073500001</v>
      </c>
      <c r="E56" s="48"/>
      <c r="F56" s="49">
        <f>IF($C$58=0,"",IF(C56="[for completion]","",C56/$C$58))</f>
        <v>9.7455381210705239E-2</v>
      </c>
      <c r="G56" s="49"/>
      <c r="H56" s="22"/>
      <c r="L56" s="22"/>
      <c r="M56" s="22"/>
    </row>
    <row r="57" spans="1:13" x14ac:dyDescent="0.25">
      <c r="A57" s="24" t="s">
        <v>97</v>
      </c>
      <c r="B57" s="24" t="s">
        <v>98</v>
      </c>
      <c r="C57" s="48">
        <v>0</v>
      </c>
      <c r="E57" s="48"/>
      <c r="F57" s="49">
        <f>IF($C$58=0,"",IF(C57="[for completion]","",C57/$C$58))</f>
        <v>0</v>
      </c>
      <c r="G57" s="49"/>
      <c r="H57" s="22"/>
      <c r="L57" s="22"/>
      <c r="M57" s="22"/>
    </row>
    <row r="58" spans="1:13" x14ac:dyDescent="0.25">
      <c r="A58" s="24" t="s">
        <v>99</v>
      </c>
      <c r="B58" s="50" t="s">
        <v>100</v>
      </c>
      <c r="C58" s="48">
        <f>SUM(C53:C57)</f>
        <v>22776.167716700449</v>
      </c>
      <c r="D58" s="48"/>
      <c r="E58" s="48"/>
      <c r="F58" s="51">
        <f>SUM(F53:F57)</f>
        <v>1</v>
      </c>
      <c r="G58" s="49"/>
      <c r="H58" s="22"/>
      <c r="L58" s="22"/>
      <c r="M58" s="22"/>
    </row>
    <row r="59" spans="1:13" hidden="1" outlineLevel="1" x14ac:dyDescent="0.25">
      <c r="A59" s="24" t="s">
        <v>101</v>
      </c>
      <c r="B59" s="52" t="s">
        <v>102</v>
      </c>
      <c r="E59" s="48"/>
      <c r="F59" s="49">
        <f t="shared" ref="F59:F64" si="0">IF($C$58=0,"",IF(C59="[for completion]","",C59/$C$58))</f>
        <v>0</v>
      </c>
      <c r="G59" s="49"/>
      <c r="H59" s="22"/>
      <c r="L59" s="22"/>
      <c r="M59" s="22"/>
    </row>
    <row r="60" spans="1:13" hidden="1" outlineLevel="1" x14ac:dyDescent="0.25">
      <c r="A60" s="24" t="s">
        <v>103</v>
      </c>
      <c r="B60" s="52" t="s">
        <v>102</v>
      </c>
      <c r="E60" s="48"/>
      <c r="F60" s="49">
        <f t="shared" si="0"/>
        <v>0</v>
      </c>
      <c r="G60" s="49"/>
      <c r="H60" s="22"/>
      <c r="L60" s="22"/>
      <c r="M60" s="22"/>
    </row>
    <row r="61" spans="1:13" hidden="1" outlineLevel="1" x14ac:dyDescent="0.25">
      <c r="A61" s="24" t="s">
        <v>104</v>
      </c>
      <c r="B61" s="52" t="s">
        <v>102</v>
      </c>
      <c r="E61" s="48"/>
      <c r="F61" s="49">
        <f t="shared" si="0"/>
        <v>0</v>
      </c>
      <c r="G61" s="49"/>
      <c r="H61" s="22"/>
      <c r="L61" s="22"/>
      <c r="M61" s="22"/>
    </row>
    <row r="62" spans="1:13" hidden="1" outlineLevel="1" x14ac:dyDescent="0.25">
      <c r="A62" s="24" t="s">
        <v>105</v>
      </c>
      <c r="B62" s="52" t="s">
        <v>102</v>
      </c>
      <c r="E62" s="48"/>
      <c r="F62" s="49">
        <f t="shared" si="0"/>
        <v>0</v>
      </c>
      <c r="G62" s="49"/>
      <c r="H62" s="22"/>
      <c r="L62" s="22"/>
      <c r="M62" s="22"/>
    </row>
    <row r="63" spans="1:13" hidden="1" outlineLevel="1" x14ac:dyDescent="0.25">
      <c r="A63" s="24" t="s">
        <v>106</v>
      </c>
      <c r="B63" s="52" t="s">
        <v>102</v>
      </c>
      <c r="E63" s="48"/>
      <c r="F63" s="49">
        <f t="shared" si="0"/>
        <v>0</v>
      </c>
      <c r="G63" s="49"/>
      <c r="H63" s="22"/>
      <c r="L63" s="22"/>
      <c r="M63" s="22"/>
    </row>
    <row r="64" spans="1:13" hidden="1" outlineLevel="1" x14ac:dyDescent="0.25">
      <c r="A64" s="24" t="s">
        <v>107</v>
      </c>
      <c r="B64" s="52" t="s">
        <v>102</v>
      </c>
      <c r="C64" s="53"/>
      <c r="D64" s="53"/>
      <c r="E64" s="53"/>
      <c r="F64" s="49">
        <f t="shared" si="0"/>
        <v>0</v>
      </c>
      <c r="G64" s="51"/>
      <c r="H64" s="22"/>
      <c r="L64" s="22"/>
      <c r="M64" s="22"/>
    </row>
    <row r="65" spans="1:13" ht="15" customHeight="1" collapsed="1" x14ac:dyDescent="0.25">
      <c r="A65" s="43"/>
      <c r="B65" s="44" t="s">
        <v>108</v>
      </c>
      <c r="C65" s="99" t="s">
        <v>1165</v>
      </c>
      <c r="D65" s="99" t="s">
        <v>1166</v>
      </c>
      <c r="E65" s="45"/>
      <c r="F65" s="46" t="s">
        <v>109</v>
      </c>
      <c r="G65" s="54" t="s">
        <v>110</v>
      </c>
      <c r="H65" s="22"/>
      <c r="L65" s="22"/>
      <c r="M65" s="22"/>
    </row>
    <row r="66" spans="1:13" x14ac:dyDescent="0.25">
      <c r="A66" s="24" t="s">
        <v>111</v>
      </c>
      <c r="B66" s="41" t="s">
        <v>1214</v>
      </c>
      <c r="C66" s="106">
        <v>9.7968652444225874</v>
      </c>
      <c r="D66" s="106">
        <v>6.4270665418358677</v>
      </c>
      <c r="E66" s="38"/>
      <c r="F66" s="55"/>
      <c r="G66" s="56"/>
      <c r="H66" s="22"/>
      <c r="L66" s="22"/>
      <c r="M66" s="22"/>
    </row>
    <row r="67" spans="1:13" x14ac:dyDescent="0.25">
      <c r="B67" s="41"/>
      <c r="E67" s="38"/>
      <c r="F67" s="55"/>
      <c r="G67" s="56"/>
      <c r="H67" s="22"/>
      <c r="L67" s="22"/>
      <c r="M67" s="22"/>
    </row>
    <row r="68" spans="1:13" x14ac:dyDescent="0.25">
      <c r="B68" s="41" t="s">
        <v>1159</v>
      </c>
      <c r="C68" s="38"/>
      <c r="D68" s="38"/>
      <c r="E68" s="38"/>
      <c r="F68" s="56"/>
      <c r="G68" s="56"/>
      <c r="H68" s="22"/>
      <c r="L68" s="22"/>
      <c r="M68" s="22"/>
    </row>
    <row r="69" spans="1:13" x14ac:dyDescent="0.25">
      <c r="B69" s="41" t="s">
        <v>113</v>
      </c>
      <c r="E69" s="38"/>
      <c r="F69" s="56"/>
      <c r="G69" s="56"/>
      <c r="H69" s="22"/>
      <c r="L69" s="22"/>
      <c r="M69" s="22"/>
    </row>
    <row r="70" spans="1:13" x14ac:dyDescent="0.25">
      <c r="A70" s="24" t="s">
        <v>114</v>
      </c>
      <c r="B70" s="20" t="s">
        <v>115</v>
      </c>
      <c r="C70" s="48">
        <v>23.45563493999996</v>
      </c>
      <c r="D70" s="24" t="s">
        <v>984</v>
      </c>
      <c r="E70" s="20"/>
      <c r="F70" s="49">
        <f t="shared" ref="F70:F76" si="1">IF($C$77=0,"",IF(C70="[for completion]","",C70/$C$77))</f>
        <v>1.1410320948355547E-3</v>
      </c>
      <c r="G70" s="49" t="str">
        <f>IF($D$77=0,"",IF(D70="[Mark as ND1 if not relevant]","",D70/$D$77))</f>
        <v/>
      </c>
      <c r="H70" s="22"/>
      <c r="L70" s="22"/>
      <c r="M70" s="22"/>
    </row>
    <row r="71" spans="1:13" x14ac:dyDescent="0.25">
      <c r="A71" s="24" t="s">
        <v>116</v>
      </c>
      <c r="B71" s="20" t="s">
        <v>117</v>
      </c>
      <c r="C71" s="48">
        <v>86.60757804999983</v>
      </c>
      <c r="D71" s="24" t="s">
        <v>984</v>
      </c>
      <c r="E71" s="20"/>
      <c r="F71" s="49">
        <f t="shared" si="1"/>
        <v>4.2131464982216029E-3</v>
      </c>
      <c r="G71" s="49" t="str">
        <f t="shared" ref="G71:G76" si="2">IF($D$77=0,"",IF(D71="[Mark as ND1 if not relevant]","",D71/$D$77))</f>
        <v/>
      </c>
      <c r="H71" s="22"/>
      <c r="L71" s="22"/>
      <c r="M71" s="22"/>
    </row>
    <row r="72" spans="1:13" x14ac:dyDescent="0.25">
      <c r="A72" s="24" t="s">
        <v>118</v>
      </c>
      <c r="B72" s="20" t="s">
        <v>119</v>
      </c>
      <c r="C72" s="48">
        <v>141.5228811700004</v>
      </c>
      <c r="D72" s="24" t="s">
        <v>984</v>
      </c>
      <c r="E72" s="20"/>
      <c r="F72" s="49">
        <f t="shared" si="1"/>
        <v>6.8845780547678115E-3</v>
      </c>
      <c r="G72" s="49" t="str">
        <f t="shared" si="2"/>
        <v/>
      </c>
      <c r="H72" s="22"/>
      <c r="L72" s="22"/>
      <c r="M72" s="22"/>
    </row>
    <row r="73" spans="1:13" x14ac:dyDescent="0.25">
      <c r="A73" s="24" t="s">
        <v>120</v>
      </c>
      <c r="B73" s="20" t="s">
        <v>121</v>
      </c>
      <c r="C73" s="48">
        <v>173.97904525999988</v>
      </c>
      <c r="D73" s="24" t="s">
        <v>984</v>
      </c>
      <c r="E73" s="20"/>
      <c r="F73" s="49">
        <f t="shared" si="1"/>
        <v>8.4634534506661183E-3</v>
      </c>
      <c r="G73" s="49" t="str">
        <f t="shared" si="2"/>
        <v/>
      </c>
      <c r="H73" s="22"/>
      <c r="L73" s="22"/>
      <c r="M73" s="22"/>
    </row>
    <row r="74" spans="1:13" x14ac:dyDescent="0.25">
      <c r="A74" s="24" t="s">
        <v>122</v>
      </c>
      <c r="B74" s="20" t="s">
        <v>123</v>
      </c>
      <c r="C74" s="48">
        <v>196.85592261999975</v>
      </c>
      <c r="D74" s="24" t="s">
        <v>984</v>
      </c>
      <c r="E74" s="20"/>
      <c r="F74" s="49">
        <f t="shared" si="1"/>
        <v>9.5763310753456208E-3</v>
      </c>
      <c r="G74" s="49" t="str">
        <f t="shared" si="2"/>
        <v/>
      </c>
      <c r="H74" s="22"/>
      <c r="L74" s="22"/>
      <c r="M74" s="22"/>
    </row>
    <row r="75" spans="1:13" x14ac:dyDescent="0.25">
      <c r="A75" s="24" t="s">
        <v>124</v>
      </c>
      <c r="B75" s="20" t="s">
        <v>125</v>
      </c>
      <c r="C75" s="48">
        <v>2661.8021694200133</v>
      </c>
      <c r="D75" s="24" t="s">
        <v>984</v>
      </c>
      <c r="E75" s="20"/>
      <c r="F75" s="49">
        <f t="shared" si="1"/>
        <v>0.12948708117176838</v>
      </c>
      <c r="G75" s="49" t="str">
        <f t="shared" si="2"/>
        <v/>
      </c>
      <c r="H75" s="22"/>
      <c r="L75" s="22"/>
      <c r="M75" s="22"/>
    </row>
    <row r="76" spans="1:13" x14ac:dyDescent="0.25">
      <c r="A76" s="24" t="s">
        <v>126</v>
      </c>
      <c r="B76" s="20" t="s">
        <v>127</v>
      </c>
      <c r="C76" s="48">
        <v>17272.284377890257</v>
      </c>
      <c r="D76" s="24" t="s">
        <v>984</v>
      </c>
      <c r="E76" s="20"/>
      <c r="F76" s="49">
        <f t="shared" si="1"/>
        <v>0.84023437765439479</v>
      </c>
      <c r="G76" s="49" t="str">
        <f t="shared" si="2"/>
        <v/>
      </c>
      <c r="H76" s="22"/>
      <c r="L76" s="22"/>
      <c r="M76" s="22"/>
    </row>
    <row r="77" spans="1:13" x14ac:dyDescent="0.25">
      <c r="A77" s="24" t="s">
        <v>128</v>
      </c>
      <c r="B77" s="57" t="s">
        <v>100</v>
      </c>
      <c r="C77" s="48">
        <f>SUM(C70:C76)</f>
        <v>20556.507609350272</v>
      </c>
      <c r="D77" s="48">
        <f>SUM(D70:D76)</f>
        <v>0</v>
      </c>
      <c r="E77" s="41"/>
      <c r="F77" s="51">
        <f>SUM(F70:F76)</f>
        <v>0.99999999999999989</v>
      </c>
      <c r="G77" s="51">
        <f>SUM(G70:G76)</f>
        <v>0</v>
      </c>
      <c r="H77" s="22"/>
      <c r="L77" s="22"/>
      <c r="M77" s="22"/>
    </row>
    <row r="78" spans="1:13" hidden="1" outlineLevel="1" x14ac:dyDescent="0.25">
      <c r="A78" s="24" t="s">
        <v>129</v>
      </c>
      <c r="B78" s="58" t="s">
        <v>130</v>
      </c>
      <c r="C78" s="48"/>
      <c r="D78" s="48"/>
      <c r="E78" s="41"/>
      <c r="F78" s="49">
        <f>IF($C$77=0,"",IF(C78="[for completion]","",C78/$C$77))</f>
        <v>0</v>
      </c>
      <c r="G78" s="49" t="str">
        <f t="shared" ref="G78:G87" si="3">IF($D$77=0,"",IF(D78="[for completion]","",D78/$D$77))</f>
        <v/>
      </c>
      <c r="H78" s="22"/>
      <c r="L78" s="22"/>
      <c r="M78" s="22"/>
    </row>
    <row r="79" spans="1:13" hidden="1" outlineLevel="1" x14ac:dyDescent="0.25">
      <c r="A79" s="24" t="s">
        <v>131</v>
      </c>
      <c r="B79" s="58" t="s">
        <v>132</v>
      </c>
      <c r="C79" s="48"/>
      <c r="D79" s="48"/>
      <c r="E79" s="41"/>
      <c r="F79" s="49">
        <f t="shared" ref="F79:F87" si="4">IF($C$77=0,"",IF(C79="[for completion]","",C79/$C$77))</f>
        <v>0</v>
      </c>
      <c r="G79" s="49" t="str">
        <f t="shared" si="3"/>
        <v/>
      </c>
      <c r="H79" s="22"/>
      <c r="L79" s="22"/>
      <c r="M79" s="22"/>
    </row>
    <row r="80" spans="1:13" hidden="1" outlineLevel="1" x14ac:dyDescent="0.25">
      <c r="A80" s="24" t="s">
        <v>133</v>
      </c>
      <c r="B80" s="58" t="s">
        <v>134</v>
      </c>
      <c r="C80" s="48"/>
      <c r="D80" s="48"/>
      <c r="E80" s="41"/>
      <c r="F80" s="49">
        <f t="shared" si="4"/>
        <v>0</v>
      </c>
      <c r="G80" s="49" t="str">
        <f t="shared" si="3"/>
        <v/>
      </c>
      <c r="H80" s="22"/>
      <c r="L80" s="22"/>
      <c r="M80" s="22"/>
    </row>
    <row r="81" spans="1:13" hidden="1" outlineLevel="1" x14ac:dyDescent="0.25">
      <c r="A81" s="24" t="s">
        <v>135</v>
      </c>
      <c r="B81" s="58" t="s">
        <v>136</v>
      </c>
      <c r="C81" s="48"/>
      <c r="D81" s="48"/>
      <c r="E81" s="41"/>
      <c r="F81" s="49">
        <f t="shared" si="4"/>
        <v>0</v>
      </c>
      <c r="G81" s="49" t="str">
        <f t="shared" si="3"/>
        <v/>
      </c>
      <c r="H81" s="22"/>
      <c r="L81" s="22"/>
      <c r="M81" s="22"/>
    </row>
    <row r="82" spans="1:13" hidden="1" outlineLevel="1" x14ac:dyDescent="0.25">
      <c r="A82" s="24" t="s">
        <v>137</v>
      </c>
      <c r="B82" s="58" t="s">
        <v>138</v>
      </c>
      <c r="C82" s="48"/>
      <c r="D82" s="48"/>
      <c r="E82" s="41"/>
      <c r="F82" s="49">
        <f t="shared" si="4"/>
        <v>0</v>
      </c>
      <c r="G82" s="49" t="str">
        <f t="shared" si="3"/>
        <v/>
      </c>
      <c r="H82" s="22"/>
      <c r="L82" s="22"/>
      <c r="M82" s="22"/>
    </row>
    <row r="83" spans="1:13" hidden="1" outlineLevel="1" x14ac:dyDescent="0.25">
      <c r="A83" s="24" t="s">
        <v>139</v>
      </c>
      <c r="B83" s="58"/>
      <c r="C83" s="48"/>
      <c r="D83" s="48"/>
      <c r="E83" s="41"/>
      <c r="F83" s="49"/>
      <c r="G83" s="49"/>
      <c r="H83" s="22"/>
      <c r="L83" s="22"/>
      <c r="M83" s="22"/>
    </row>
    <row r="84" spans="1:13" hidden="1" outlineLevel="1" x14ac:dyDescent="0.25">
      <c r="A84" s="24" t="s">
        <v>140</v>
      </c>
      <c r="B84" s="58"/>
      <c r="C84" s="48"/>
      <c r="D84" s="48"/>
      <c r="E84" s="41"/>
      <c r="F84" s="49"/>
      <c r="G84" s="49"/>
      <c r="H84" s="22"/>
      <c r="L84" s="22"/>
      <c r="M84" s="22"/>
    </row>
    <row r="85" spans="1:13" hidden="1" outlineLevel="1" x14ac:dyDescent="0.25">
      <c r="A85" s="24" t="s">
        <v>141</v>
      </c>
      <c r="B85" s="58"/>
      <c r="C85" s="48"/>
      <c r="D85" s="48"/>
      <c r="E85" s="41"/>
      <c r="F85" s="49"/>
      <c r="G85" s="49"/>
      <c r="H85" s="22"/>
      <c r="L85" s="22"/>
      <c r="M85" s="22"/>
    </row>
    <row r="86" spans="1:13" hidden="1" outlineLevel="1" x14ac:dyDescent="0.25">
      <c r="A86" s="24" t="s">
        <v>142</v>
      </c>
      <c r="B86" s="57"/>
      <c r="C86" s="48"/>
      <c r="D86" s="48"/>
      <c r="E86" s="41"/>
      <c r="F86" s="49">
        <f t="shared" si="4"/>
        <v>0</v>
      </c>
      <c r="G86" s="49" t="str">
        <f t="shared" si="3"/>
        <v/>
      </c>
      <c r="H86" s="22"/>
      <c r="L86" s="22"/>
      <c r="M86" s="22"/>
    </row>
    <row r="87" spans="1:13" hidden="1" outlineLevel="1" x14ac:dyDescent="0.25">
      <c r="A87" s="24" t="s">
        <v>143</v>
      </c>
      <c r="B87" s="58"/>
      <c r="C87" s="48"/>
      <c r="D87" s="48"/>
      <c r="E87" s="41"/>
      <c r="F87" s="49">
        <f t="shared" si="4"/>
        <v>0</v>
      </c>
      <c r="G87" s="49" t="str">
        <f t="shared" si="3"/>
        <v/>
      </c>
      <c r="H87" s="22"/>
      <c r="L87" s="22"/>
      <c r="M87" s="22"/>
    </row>
    <row r="88" spans="1:13" ht="15" customHeight="1" collapsed="1" x14ac:dyDescent="0.25">
      <c r="A88" s="43"/>
      <c r="B88" s="44" t="s">
        <v>144</v>
      </c>
      <c r="C88" s="99" t="s">
        <v>1167</v>
      </c>
      <c r="D88" s="99" t="s">
        <v>1168</v>
      </c>
      <c r="E88" s="45"/>
      <c r="F88" s="46" t="s">
        <v>145</v>
      </c>
      <c r="G88" s="43" t="s">
        <v>146</v>
      </c>
      <c r="H88" s="22"/>
      <c r="L88" s="22"/>
      <c r="M88" s="22"/>
    </row>
    <row r="89" spans="1:13" x14ac:dyDescent="0.25">
      <c r="A89" s="24" t="s">
        <v>147</v>
      </c>
      <c r="B89" s="41" t="s">
        <v>112</v>
      </c>
      <c r="C89" s="106">
        <v>5.8653865179063516</v>
      </c>
      <c r="D89" s="106">
        <v>6.879428342626082</v>
      </c>
      <c r="E89" s="38"/>
      <c r="F89" s="55"/>
      <c r="G89" s="56"/>
      <c r="H89" s="22"/>
      <c r="L89" s="22"/>
      <c r="M89" s="22"/>
    </row>
    <row r="90" spans="1:13" x14ac:dyDescent="0.25">
      <c r="B90" s="41"/>
      <c r="E90" s="38"/>
      <c r="F90" s="55"/>
      <c r="G90" s="56"/>
      <c r="H90" s="22"/>
      <c r="L90" s="22"/>
      <c r="M90" s="22"/>
    </row>
    <row r="91" spans="1:13" x14ac:dyDescent="0.25">
      <c r="B91" s="41" t="s">
        <v>1160</v>
      </c>
      <c r="C91" s="38"/>
      <c r="D91" s="38"/>
      <c r="E91" s="38"/>
      <c r="F91" s="56"/>
      <c r="G91" s="56"/>
      <c r="H91" s="22"/>
      <c r="L91" s="22"/>
      <c r="M91" s="22"/>
    </row>
    <row r="92" spans="1:13" x14ac:dyDescent="0.25">
      <c r="A92" s="24" t="s">
        <v>148</v>
      </c>
      <c r="B92" s="41" t="s">
        <v>113</v>
      </c>
      <c r="E92" s="38"/>
      <c r="F92" s="56"/>
      <c r="G92" s="56"/>
      <c r="H92" s="22"/>
      <c r="L92" s="22"/>
      <c r="M92" s="22"/>
    </row>
    <row r="93" spans="1:13" x14ac:dyDescent="0.25">
      <c r="A93" s="24" t="s">
        <v>149</v>
      </c>
      <c r="B93" s="20" t="s">
        <v>115</v>
      </c>
      <c r="C93" s="48">
        <v>750</v>
      </c>
      <c r="D93" s="48">
        <v>0</v>
      </c>
      <c r="E93" s="20"/>
      <c r="F93" s="49">
        <f>IF($C$100=0,"",IF(C93="[for completion]","",C93/$C$100))</f>
        <v>4.1292674327210205E-2</v>
      </c>
      <c r="G93" s="49">
        <f>IF($D$100=0,"",IF(D93="[Mark as ND1 if not relevant]","",D93/$D$100))</f>
        <v>0</v>
      </c>
      <c r="H93" s="22"/>
      <c r="L93" s="22"/>
      <c r="M93" s="22"/>
    </row>
    <row r="94" spans="1:13" x14ac:dyDescent="0.25">
      <c r="A94" s="24" t="s">
        <v>150</v>
      </c>
      <c r="B94" s="20" t="s">
        <v>117</v>
      </c>
      <c r="C94" s="48">
        <v>1000</v>
      </c>
      <c r="D94" s="48">
        <v>750</v>
      </c>
      <c r="E94" s="20"/>
      <c r="F94" s="49">
        <f t="shared" ref="F94:F110" si="5">IF($C$100=0,"",IF(C94="[for completion]","",C94/$C$100))</f>
        <v>5.5056899102946935E-2</v>
      </c>
      <c r="G94" s="49">
        <f t="shared" ref="G94:G99" si="6">IF($D$100=0,"",IF(D94="[Mark as ND1 if not relevant]","",D94/$D$100))</f>
        <v>4.1292674327210205E-2</v>
      </c>
      <c r="H94" s="22"/>
      <c r="L94" s="22"/>
      <c r="M94" s="22"/>
    </row>
    <row r="95" spans="1:13" x14ac:dyDescent="0.25">
      <c r="A95" s="24" t="s">
        <v>151</v>
      </c>
      <c r="B95" s="20" t="s">
        <v>119</v>
      </c>
      <c r="C95" s="48">
        <v>2603.0279999999998</v>
      </c>
      <c r="D95" s="48">
        <v>1000</v>
      </c>
      <c r="E95" s="20"/>
      <c r="F95" s="49">
        <f t="shared" si="5"/>
        <v>0.14331464995814575</v>
      </c>
      <c r="G95" s="49">
        <f t="shared" si="6"/>
        <v>5.5056899102946935E-2</v>
      </c>
      <c r="H95" s="22"/>
      <c r="L95" s="22"/>
      <c r="M95" s="22"/>
    </row>
    <row r="96" spans="1:13" x14ac:dyDescent="0.25">
      <c r="A96" s="24" t="s">
        <v>152</v>
      </c>
      <c r="B96" s="20" t="s">
        <v>121</v>
      </c>
      <c r="C96" s="48">
        <v>1000</v>
      </c>
      <c r="D96" s="48">
        <v>2603.0279999999998</v>
      </c>
      <c r="E96" s="20"/>
      <c r="F96" s="49">
        <f t="shared" si="5"/>
        <v>5.5056899102946935E-2</v>
      </c>
      <c r="G96" s="49">
        <f t="shared" si="6"/>
        <v>0.14331464995814575</v>
      </c>
      <c r="H96" s="22"/>
      <c r="L96" s="22"/>
      <c r="M96" s="22"/>
    </row>
    <row r="97" spans="1:14" x14ac:dyDescent="0.25">
      <c r="A97" s="24" t="s">
        <v>153</v>
      </c>
      <c r="B97" s="20" t="s">
        <v>123</v>
      </c>
      <c r="C97" s="48">
        <v>2500</v>
      </c>
      <c r="D97" s="48">
        <v>1000</v>
      </c>
      <c r="E97" s="20"/>
      <c r="F97" s="49">
        <f t="shared" si="5"/>
        <v>0.13764224775736733</v>
      </c>
      <c r="G97" s="49">
        <f t="shared" si="6"/>
        <v>5.5056899102946935E-2</v>
      </c>
      <c r="H97" s="22"/>
      <c r="L97" s="22"/>
      <c r="M97" s="22"/>
    </row>
    <row r="98" spans="1:14" x14ac:dyDescent="0.25">
      <c r="A98" s="24" t="s">
        <v>154</v>
      </c>
      <c r="B98" s="20" t="s">
        <v>125</v>
      </c>
      <c r="C98" s="48">
        <v>8010</v>
      </c>
      <c r="D98" s="48">
        <v>10300</v>
      </c>
      <c r="E98" s="20"/>
      <c r="F98" s="49">
        <f t="shared" si="5"/>
        <v>0.44100576181460494</v>
      </c>
      <c r="G98" s="49">
        <f t="shared" si="6"/>
        <v>0.56708606076035339</v>
      </c>
      <c r="H98" s="22"/>
      <c r="L98" s="22"/>
      <c r="M98" s="22"/>
    </row>
    <row r="99" spans="1:14" x14ac:dyDescent="0.25">
      <c r="A99" s="24" t="s">
        <v>155</v>
      </c>
      <c r="B99" s="20" t="s">
        <v>127</v>
      </c>
      <c r="C99" s="48">
        <v>2300</v>
      </c>
      <c r="D99" s="48">
        <v>2510</v>
      </c>
      <c r="E99" s="20"/>
      <c r="F99" s="49">
        <f t="shared" si="5"/>
        <v>0.12663086793677794</v>
      </c>
      <c r="G99" s="49">
        <f t="shared" si="6"/>
        <v>0.13819281674839681</v>
      </c>
      <c r="H99" s="22"/>
      <c r="L99" s="22"/>
      <c r="M99" s="22"/>
    </row>
    <row r="100" spans="1:14" x14ac:dyDescent="0.25">
      <c r="A100" s="24" t="s">
        <v>156</v>
      </c>
      <c r="B100" s="57" t="s">
        <v>100</v>
      </c>
      <c r="C100" s="48">
        <f>SUM(C93:C99)</f>
        <v>18163.027999999998</v>
      </c>
      <c r="D100" s="48">
        <f>SUM(D93:D99)</f>
        <v>18163.027999999998</v>
      </c>
      <c r="E100" s="41"/>
      <c r="F100" s="51">
        <f>SUM(F93:F99)</f>
        <v>1</v>
      </c>
      <c r="G100" s="51">
        <f>SUM(G93:G99)</f>
        <v>1</v>
      </c>
      <c r="H100" s="22"/>
      <c r="L100" s="22"/>
      <c r="M100" s="22"/>
    </row>
    <row r="101" spans="1:14" hidden="1" outlineLevel="1" x14ac:dyDescent="0.25">
      <c r="A101" s="24" t="s">
        <v>157</v>
      </c>
      <c r="B101" s="58" t="s">
        <v>130</v>
      </c>
      <c r="C101" s="48"/>
      <c r="D101" s="48"/>
      <c r="E101" s="41"/>
      <c r="F101" s="49">
        <f t="shared" si="5"/>
        <v>0</v>
      </c>
      <c r="G101" s="49">
        <f t="shared" ref="G101:G110" si="7">IF($D$100=0,"",IF(D101="[for completion]","",D101/$D$100))</f>
        <v>0</v>
      </c>
      <c r="H101" s="22"/>
      <c r="L101" s="22"/>
      <c r="M101" s="22"/>
    </row>
    <row r="102" spans="1:14" hidden="1" outlineLevel="1" x14ac:dyDescent="0.25">
      <c r="A102" s="24" t="s">
        <v>158</v>
      </c>
      <c r="B102" s="58" t="s">
        <v>132</v>
      </c>
      <c r="C102" s="48"/>
      <c r="D102" s="48"/>
      <c r="E102" s="41"/>
      <c r="F102" s="49">
        <f t="shared" si="5"/>
        <v>0</v>
      </c>
      <c r="G102" s="49">
        <f t="shared" si="7"/>
        <v>0</v>
      </c>
      <c r="H102" s="22"/>
      <c r="L102" s="22"/>
      <c r="M102" s="22"/>
    </row>
    <row r="103" spans="1:14" hidden="1" outlineLevel="1" x14ac:dyDescent="0.25">
      <c r="A103" s="24" t="s">
        <v>159</v>
      </c>
      <c r="B103" s="58" t="s">
        <v>134</v>
      </c>
      <c r="C103" s="48"/>
      <c r="D103" s="48"/>
      <c r="E103" s="41"/>
      <c r="F103" s="49">
        <f t="shared" si="5"/>
        <v>0</v>
      </c>
      <c r="G103" s="49">
        <f t="shared" si="7"/>
        <v>0</v>
      </c>
      <c r="H103" s="22"/>
      <c r="L103" s="22"/>
      <c r="M103" s="22"/>
    </row>
    <row r="104" spans="1:14" hidden="1" outlineLevel="1" x14ac:dyDescent="0.25">
      <c r="A104" s="24" t="s">
        <v>160</v>
      </c>
      <c r="B104" s="58" t="s">
        <v>136</v>
      </c>
      <c r="C104" s="48"/>
      <c r="D104" s="48"/>
      <c r="E104" s="41"/>
      <c r="F104" s="49">
        <f t="shared" si="5"/>
        <v>0</v>
      </c>
      <c r="G104" s="49">
        <f t="shared" si="7"/>
        <v>0</v>
      </c>
      <c r="H104" s="22"/>
      <c r="L104" s="22"/>
      <c r="M104" s="22"/>
    </row>
    <row r="105" spans="1:14" hidden="1" outlineLevel="1" x14ac:dyDescent="0.25">
      <c r="A105" s="24" t="s">
        <v>161</v>
      </c>
      <c r="B105" s="58" t="s">
        <v>138</v>
      </c>
      <c r="C105" s="48"/>
      <c r="D105" s="48"/>
      <c r="E105" s="41"/>
      <c r="F105" s="49">
        <f t="shared" si="5"/>
        <v>0</v>
      </c>
      <c r="G105" s="49">
        <f t="shared" si="7"/>
        <v>0</v>
      </c>
      <c r="H105" s="22"/>
      <c r="L105" s="22"/>
      <c r="M105" s="22"/>
    </row>
    <row r="106" spans="1:14" hidden="1" outlineLevel="1" x14ac:dyDescent="0.25">
      <c r="A106" s="24" t="s">
        <v>162</v>
      </c>
      <c r="B106" s="58"/>
      <c r="C106" s="48"/>
      <c r="D106" s="48"/>
      <c r="E106" s="41"/>
      <c r="F106" s="49"/>
      <c r="G106" s="49"/>
      <c r="H106" s="22"/>
      <c r="L106" s="22"/>
      <c r="M106" s="22"/>
    </row>
    <row r="107" spans="1:14" hidden="1" outlineLevel="1" x14ac:dyDescent="0.25">
      <c r="A107" s="24" t="s">
        <v>163</v>
      </c>
      <c r="B107" s="58"/>
      <c r="C107" s="48"/>
      <c r="D107" s="48"/>
      <c r="E107" s="41"/>
      <c r="F107" s="49"/>
      <c r="G107" s="49"/>
      <c r="H107" s="22"/>
      <c r="L107" s="22"/>
      <c r="M107" s="22"/>
    </row>
    <row r="108" spans="1:14" hidden="1" outlineLevel="1" x14ac:dyDescent="0.25">
      <c r="A108" s="24" t="s">
        <v>164</v>
      </c>
      <c r="B108" s="57"/>
      <c r="C108" s="48"/>
      <c r="D108" s="48"/>
      <c r="E108" s="41"/>
      <c r="F108" s="49">
        <f t="shared" si="5"/>
        <v>0</v>
      </c>
      <c r="G108" s="49">
        <f t="shared" si="7"/>
        <v>0</v>
      </c>
      <c r="H108" s="22"/>
      <c r="L108" s="22"/>
      <c r="M108" s="22"/>
    </row>
    <row r="109" spans="1:14" hidden="1" outlineLevel="1" x14ac:dyDescent="0.25">
      <c r="A109" s="24" t="s">
        <v>165</v>
      </c>
      <c r="B109" s="58"/>
      <c r="C109" s="48"/>
      <c r="D109" s="48"/>
      <c r="E109" s="41"/>
      <c r="F109" s="49">
        <f t="shared" si="5"/>
        <v>0</v>
      </c>
      <c r="G109" s="49">
        <f t="shared" si="7"/>
        <v>0</v>
      </c>
      <c r="H109" s="22"/>
      <c r="L109" s="22"/>
      <c r="M109" s="22"/>
    </row>
    <row r="110" spans="1:14" hidden="1" outlineLevel="1" x14ac:dyDescent="0.25">
      <c r="A110" s="24" t="s">
        <v>166</v>
      </c>
      <c r="B110" s="58"/>
      <c r="C110" s="48"/>
      <c r="D110" s="48"/>
      <c r="E110" s="41"/>
      <c r="F110" s="49">
        <f t="shared" si="5"/>
        <v>0</v>
      </c>
      <c r="G110" s="49">
        <f t="shared" si="7"/>
        <v>0</v>
      </c>
      <c r="H110" s="22"/>
      <c r="L110" s="22"/>
      <c r="M110" s="22"/>
    </row>
    <row r="111" spans="1:14" ht="15" customHeight="1" collapsed="1" x14ac:dyDescent="0.25">
      <c r="A111" s="43"/>
      <c r="B111" s="44" t="s">
        <v>167</v>
      </c>
      <c r="C111" s="46" t="s">
        <v>168</v>
      </c>
      <c r="D111" s="46" t="s">
        <v>169</v>
      </c>
      <c r="E111" s="45"/>
      <c r="F111" s="46" t="s">
        <v>170</v>
      </c>
      <c r="G111" s="46" t="s">
        <v>171</v>
      </c>
      <c r="H111" s="22"/>
      <c r="L111" s="22"/>
      <c r="M111" s="22"/>
    </row>
    <row r="112" spans="1:14" s="59" customFormat="1" x14ac:dyDescent="0.25">
      <c r="A112" s="24" t="s">
        <v>172</v>
      </c>
      <c r="B112" s="41" t="s">
        <v>173</v>
      </c>
      <c r="C112" s="107">
        <f>+C53</f>
        <v>20556.50760935045</v>
      </c>
      <c r="D112" s="24" t="s">
        <v>981</v>
      </c>
      <c r="E112" s="49"/>
      <c r="F112" s="49">
        <f t="shared" ref="F112:F123" si="8">IF($C$127=0,"",IF(C112="[for completion]","",C112/$C$127))</f>
        <v>1</v>
      </c>
      <c r="G112" s="49" t="str">
        <f t="shared" ref="G112:G123" si="9">IF($D$127=0,"",IF(D112="[for completion]","",D112/$D$127))</f>
        <v/>
      </c>
      <c r="H112" s="22"/>
      <c r="I112" s="24"/>
      <c r="J112" s="24"/>
      <c r="K112" s="24"/>
      <c r="L112" s="22"/>
      <c r="M112" s="22"/>
      <c r="N112" s="22"/>
    </row>
    <row r="113" spans="1:14" s="59" customFormat="1" x14ac:dyDescent="0.25">
      <c r="A113" s="24" t="s">
        <v>174</v>
      </c>
      <c r="B113" s="41" t="s">
        <v>175</v>
      </c>
      <c r="C113" s="24">
        <v>0</v>
      </c>
      <c r="D113" s="24" t="s">
        <v>981</v>
      </c>
      <c r="E113" s="49"/>
      <c r="F113" s="49">
        <f t="shared" si="8"/>
        <v>0</v>
      </c>
      <c r="G113" s="49" t="str">
        <f t="shared" si="9"/>
        <v/>
      </c>
      <c r="H113" s="22"/>
      <c r="I113" s="24"/>
      <c r="J113" s="24"/>
      <c r="K113" s="24"/>
      <c r="L113" s="22"/>
      <c r="M113" s="22"/>
      <c r="N113" s="22"/>
    </row>
    <row r="114" spans="1:14" s="59" customFormat="1" x14ac:dyDescent="0.25">
      <c r="A114" s="24" t="s">
        <v>176</v>
      </c>
      <c r="B114" s="41" t="s">
        <v>177</v>
      </c>
      <c r="C114" s="24">
        <v>0</v>
      </c>
      <c r="D114" s="24" t="s">
        <v>981</v>
      </c>
      <c r="E114" s="49"/>
      <c r="F114" s="49">
        <f t="shared" si="8"/>
        <v>0</v>
      </c>
      <c r="G114" s="49" t="str">
        <f t="shared" si="9"/>
        <v/>
      </c>
      <c r="H114" s="22"/>
      <c r="I114" s="24"/>
      <c r="J114" s="24"/>
      <c r="K114" s="24"/>
      <c r="L114" s="22"/>
      <c r="M114" s="22"/>
      <c r="N114" s="22"/>
    </row>
    <row r="115" spans="1:14" s="59" customFormat="1" x14ac:dyDescent="0.25">
      <c r="A115" s="24" t="s">
        <v>178</v>
      </c>
      <c r="B115" s="41" t="s">
        <v>179</v>
      </c>
      <c r="C115" s="24">
        <v>0</v>
      </c>
      <c r="D115" s="24" t="s">
        <v>981</v>
      </c>
      <c r="E115" s="49"/>
      <c r="F115" s="49">
        <f t="shared" si="8"/>
        <v>0</v>
      </c>
      <c r="G115" s="49" t="str">
        <f t="shared" si="9"/>
        <v/>
      </c>
      <c r="H115" s="22"/>
      <c r="I115" s="24"/>
      <c r="J115" s="24"/>
      <c r="K115" s="24"/>
      <c r="L115" s="22"/>
      <c r="M115" s="22"/>
      <c r="N115" s="22"/>
    </row>
    <row r="116" spans="1:14" s="59" customFormat="1" x14ac:dyDescent="0.25">
      <c r="A116" s="24" t="s">
        <v>180</v>
      </c>
      <c r="B116" s="41" t="s">
        <v>181</v>
      </c>
      <c r="C116" s="24">
        <v>0</v>
      </c>
      <c r="D116" s="24" t="s">
        <v>981</v>
      </c>
      <c r="E116" s="49"/>
      <c r="F116" s="49">
        <f t="shared" si="8"/>
        <v>0</v>
      </c>
      <c r="G116" s="49" t="str">
        <f t="shared" si="9"/>
        <v/>
      </c>
      <c r="H116" s="22"/>
      <c r="I116" s="24"/>
      <c r="J116" s="24"/>
      <c r="K116" s="24"/>
      <c r="L116" s="22"/>
      <c r="M116" s="22"/>
      <c r="N116" s="22"/>
    </row>
    <row r="117" spans="1:14" s="59" customFormat="1" x14ac:dyDescent="0.25">
      <c r="A117" s="24" t="s">
        <v>182</v>
      </c>
      <c r="B117" s="41" t="s">
        <v>183</v>
      </c>
      <c r="C117" s="24">
        <v>0</v>
      </c>
      <c r="D117" s="24" t="s">
        <v>981</v>
      </c>
      <c r="E117" s="41"/>
      <c r="F117" s="49">
        <f t="shared" si="8"/>
        <v>0</v>
      </c>
      <c r="G117" s="49" t="str">
        <f t="shared" si="9"/>
        <v/>
      </c>
      <c r="H117" s="22"/>
      <c r="I117" s="24"/>
      <c r="J117" s="24"/>
      <c r="K117" s="24"/>
      <c r="L117" s="22"/>
      <c r="M117" s="22"/>
      <c r="N117" s="22"/>
    </row>
    <row r="118" spans="1:14" x14ac:dyDescent="0.25">
      <c r="A118" s="24" t="s">
        <v>184</v>
      </c>
      <c r="B118" s="41" t="s">
        <v>185</v>
      </c>
      <c r="C118" s="24">
        <v>0</v>
      </c>
      <c r="D118" s="24" t="s">
        <v>981</v>
      </c>
      <c r="E118" s="41"/>
      <c r="F118" s="49">
        <f t="shared" si="8"/>
        <v>0</v>
      </c>
      <c r="G118" s="49" t="str">
        <f t="shared" si="9"/>
        <v/>
      </c>
      <c r="H118" s="22"/>
      <c r="L118" s="22"/>
      <c r="M118" s="22"/>
    </row>
    <row r="119" spans="1:14" x14ac:dyDescent="0.25">
      <c r="A119" s="24" t="s">
        <v>186</v>
      </c>
      <c r="B119" s="41" t="s">
        <v>187</v>
      </c>
      <c r="C119" s="24">
        <v>0</v>
      </c>
      <c r="D119" s="24" t="s">
        <v>981</v>
      </c>
      <c r="E119" s="41"/>
      <c r="F119" s="49">
        <f t="shared" si="8"/>
        <v>0</v>
      </c>
      <c r="G119" s="49" t="str">
        <f t="shared" si="9"/>
        <v/>
      </c>
      <c r="H119" s="22"/>
      <c r="L119" s="22"/>
      <c r="M119" s="22"/>
    </row>
    <row r="120" spans="1:14" x14ac:dyDescent="0.25">
      <c r="A120" s="24" t="s">
        <v>188</v>
      </c>
      <c r="B120" s="41" t="s">
        <v>189</v>
      </c>
      <c r="C120" s="24">
        <v>0</v>
      </c>
      <c r="D120" s="24" t="s">
        <v>981</v>
      </c>
      <c r="E120" s="41"/>
      <c r="F120" s="49">
        <f t="shared" si="8"/>
        <v>0</v>
      </c>
      <c r="G120" s="49" t="str">
        <f t="shared" si="9"/>
        <v/>
      </c>
      <c r="H120" s="22"/>
      <c r="L120" s="22"/>
      <c r="M120" s="22"/>
    </row>
    <row r="121" spans="1:14" x14ac:dyDescent="0.25">
      <c r="A121" s="24" t="s">
        <v>190</v>
      </c>
      <c r="B121" s="41" t="s">
        <v>191</v>
      </c>
      <c r="C121" s="24">
        <v>0</v>
      </c>
      <c r="D121" s="24" t="s">
        <v>981</v>
      </c>
      <c r="E121" s="41"/>
      <c r="F121" s="49">
        <f t="shared" si="8"/>
        <v>0</v>
      </c>
      <c r="G121" s="49" t="str">
        <f t="shared" si="9"/>
        <v/>
      </c>
      <c r="H121" s="22"/>
      <c r="L121" s="22"/>
      <c r="M121" s="22"/>
    </row>
    <row r="122" spans="1:14" x14ac:dyDescent="0.25">
      <c r="A122" s="24" t="s">
        <v>192</v>
      </c>
      <c r="B122" s="41" t="s">
        <v>193</v>
      </c>
      <c r="C122" s="24">
        <v>0</v>
      </c>
      <c r="D122" s="24" t="s">
        <v>981</v>
      </c>
      <c r="E122" s="41"/>
      <c r="F122" s="49">
        <f t="shared" si="8"/>
        <v>0</v>
      </c>
      <c r="G122" s="49" t="str">
        <f t="shared" si="9"/>
        <v/>
      </c>
      <c r="H122" s="22"/>
      <c r="L122" s="22"/>
      <c r="M122" s="22"/>
    </row>
    <row r="123" spans="1:14" x14ac:dyDescent="0.25">
      <c r="A123" s="24" t="s">
        <v>194</v>
      </c>
      <c r="B123" s="41" t="s">
        <v>195</v>
      </c>
      <c r="C123" s="24">
        <v>0</v>
      </c>
      <c r="D123" s="24" t="s">
        <v>981</v>
      </c>
      <c r="E123" s="41"/>
      <c r="F123" s="49">
        <f t="shared" si="8"/>
        <v>0</v>
      </c>
      <c r="G123" s="49" t="str">
        <f t="shared" si="9"/>
        <v/>
      </c>
      <c r="H123" s="22"/>
      <c r="L123" s="22"/>
      <c r="M123" s="22"/>
    </row>
    <row r="124" spans="1:14" x14ac:dyDescent="0.25">
      <c r="A124" s="24" t="s">
        <v>196</v>
      </c>
      <c r="B124" s="41" t="s">
        <v>197</v>
      </c>
      <c r="C124" s="24">
        <v>0</v>
      </c>
      <c r="D124" s="24" t="s">
        <v>981</v>
      </c>
      <c r="E124" s="41"/>
      <c r="F124" s="49"/>
      <c r="G124" s="49"/>
      <c r="H124" s="22"/>
      <c r="L124" s="22"/>
      <c r="M124" s="22"/>
    </row>
    <row r="125" spans="1:14" x14ac:dyDescent="0.25">
      <c r="A125" s="24" t="s">
        <v>198</v>
      </c>
      <c r="B125" s="41" t="s">
        <v>199</v>
      </c>
      <c r="C125" s="24">
        <v>0</v>
      </c>
      <c r="D125" s="24" t="s">
        <v>981</v>
      </c>
      <c r="E125" s="41"/>
      <c r="F125" s="49"/>
      <c r="G125" s="49"/>
      <c r="H125" s="22"/>
      <c r="L125" s="22"/>
      <c r="M125" s="22"/>
    </row>
    <row r="126" spans="1:14" x14ac:dyDescent="0.25">
      <c r="A126" s="24" t="s">
        <v>200</v>
      </c>
      <c r="B126" s="41" t="s">
        <v>98</v>
      </c>
      <c r="C126" s="24">
        <v>0</v>
      </c>
      <c r="D126" s="24" t="s">
        <v>981</v>
      </c>
      <c r="E126" s="41"/>
      <c r="F126" s="49">
        <f>IF($C$127=0,"",IF(C126="[for completion]","",C126/$C$127))</f>
        <v>0</v>
      </c>
      <c r="G126" s="49" t="str">
        <f>IF($D$127=0,"",IF(D126="[for completion]","",D126/$D$127))</f>
        <v/>
      </c>
      <c r="H126" s="22"/>
      <c r="L126" s="22"/>
      <c r="M126" s="22"/>
    </row>
    <row r="127" spans="1:14" x14ac:dyDescent="0.25">
      <c r="A127" s="24" t="s">
        <v>201</v>
      </c>
      <c r="B127" s="57" t="s">
        <v>100</v>
      </c>
      <c r="C127" s="107">
        <f>SUM(C112:C126)</f>
        <v>20556.50760935045</v>
      </c>
      <c r="D127" s="24">
        <f>SUM(D112:D126)</f>
        <v>0</v>
      </c>
      <c r="E127" s="41"/>
      <c r="F127" s="60">
        <f>SUM(F112:F126)</f>
        <v>1</v>
      </c>
      <c r="G127" s="60">
        <f>SUM(G112:G126)</f>
        <v>0</v>
      </c>
      <c r="H127" s="22"/>
      <c r="L127" s="22"/>
      <c r="M127" s="22"/>
    </row>
    <row r="128" spans="1:14" hidden="1" outlineLevel="1" x14ac:dyDescent="0.25">
      <c r="A128" s="24" t="s">
        <v>202</v>
      </c>
      <c r="B128" s="52" t="s">
        <v>102</v>
      </c>
      <c r="E128" s="41"/>
      <c r="F128" s="49">
        <f t="shared" ref="F128:F136" si="10">IF($C$127=0,"",IF(C128="[for completion]","",C128/$C$127))</f>
        <v>0</v>
      </c>
      <c r="G128" s="49" t="str">
        <f t="shared" ref="G128:G136" si="11">IF($D$127=0,"",IF(D128="[for completion]","",D128/$D$127))</f>
        <v/>
      </c>
      <c r="H128" s="22"/>
      <c r="L128" s="22"/>
      <c r="M128" s="22"/>
    </row>
    <row r="129" spans="1:14" hidden="1" outlineLevel="1" x14ac:dyDescent="0.25">
      <c r="A129" s="24" t="s">
        <v>203</v>
      </c>
      <c r="B129" s="52" t="s">
        <v>102</v>
      </c>
      <c r="E129" s="41"/>
      <c r="F129" s="49">
        <f t="shared" si="10"/>
        <v>0</v>
      </c>
      <c r="G129" s="49" t="str">
        <f t="shared" si="11"/>
        <v/>
      </c>
      <c r="H129" s="22"/>
      <c r="L129" s="22"/>
      <c r="M129" s="22"/>
    </row>
    <row r="130" spans="1:14" hidden="1" outlineLevel="1" x14ac:dyDescent="0.25">
      <c r="A130" s="24" t="s">
        <v>204</v>
      </c>
      <c r="B130" s="52" t="s">
        <v>102</v>
      </c>
      <c r="E130" s="41"/>
      <c r="F130" s="49">
        <f t="shared" si="10"/>
        <v>0</v>
      </c>
      <c r="G130" s="49" t="str">
        <f t="shared" si="11"/>
        <v/>
      </c>
      <c r="H130" s="22"/>
      <c r="L130" s="22"/>
      <c r="M130" s="22"/>
    </row>
    <row r="131" spans="1:14" hidden="1" outlineLevel="1" x14ac:dyDescent="0.25">
      <c r="A131" s="24" t="s">
        <v>205</v>
      </c>
      <c r="B131" s="52" t="s">
        <v>102</v>
      </c>
      <c r="E131" s="41"/>
      <c r="F131" s="49">
        <f t="shared" si="10"/>
        <v>0</v>
      </c>
      <c r="G131" s="49" t="str">
        <f t="shared" si="11"/>
        <v/>
      </c>
      <c r="H131" s="22"/>
      <c r="L131" s="22"/>
      <c r="M131" s="22"/>
    </row>
    <row r="132" spans="1:14" hidden="1" outlineLevel="1" x14ac:dyDescent="0.25">
      <c r="A132" s="24" t="s">
        <v>206</v>
      </c>
      <c r="B132" s="52" t="s">
        <v>102</v>
      </c>
      <c r="E132" s="41"/>
      <c r="F132" s="49">
        <f t="shared" si="10"/>
        <v>0</v>
      </c>
      <c r="G132" s="49" t="str">
        <f t="shared" si="11"/>
        <v/>
      </c>
      <c r="H132" s="22"/>
      <c r="L132" s="22"/>
      <c r="M132" s="22"/>
    </row>
    <row r="133" spans="1:14" hidden="1" outlineLevel="1" x14ac:dyDescent="0.25">
      <c r="A133" s="24" t="s">
        <v>207</v>
      </c>
      <c r="B133" s="52" t="s">
        <v>102</v>
      </c>
      <c r="E133" s="41"/>
      <c r="F133" s="49">
        <f t="shared" si="10"/>
        <v>0</v>
      </c>
      <c r="G133" s="49" t="str">
        <f t="shared" si="11"/>
        <v/>
      </c>
      <c r="H133" s="22"/>
      <c r="L133" s="22"/>
      <c r="M133" s="22"/>
    </row>
    <row r="134" spans="1:14" hidden="1" outlineLevel="1" x14ac:dyDescent="0.25">
      <c r="A134" s="24" t="s">
        <v>208</v>
      </c>
      <c r="B134" s="52" t="s">
        <v>102</v>
      </c>
      <c r="E134" s="41"/>
      <c r="F134" s="49">
        <f t="shared" si="10"/>
        <v>0</v>
      </c>
      <c r="G134" s="49" t="str">
        <f t="shared" si="11"/>
        <v/>
      </c>
      <c r="H134" s="22"/>
      <c r="L134" s="22"/>
      <c r="M134" s="22"/>
    </row>
    <row r="135" spans="1:14" hidden="1" outlineLevel="1" x14ac:dyDescent="0.25">
      <c r="A135" s="24" t="s">
        <v>209</v>
      </c>
      <c r="B135" s="52" t="s">
        <v>102</v>
      </c>
      <c r="E135" s="41"/>
      <c r="F135" s="49">
        <f t="shared" si="10"/>
        <v>0</v>
      </c>
      <c r="G135" s="49" t="str">
        <f t="shared" si="11"/>
        <v/>
      </c>
      <c r="H135" s="22"/>
      <c r="L135" s="22"/>
      <c r="M135" s="22"/>
    </row>
    <row r="136" spans="1:14" hidden="1" outlineLevel="1" x14ac:dyDescent="0.25">
      <c r="A136" s="24" t="s">
        <v>210</v>
      </c>
      <c r="B136" s="52" t="s">
        <v>102</v>
      </c>
      <c r="C136" s="53"/>
      <c r="D136" s="53"/>
      <c r="E136" s="53"/>
      <c r="F136" s="49">
        <f t="shared" si="10"/>
        <v>0</v>
      </c>
      <c r="G136" s="49" t="str">
        <f t="shared" si="11"/>
        <v/>
      </c>
      <c r="H136" s="22"/>
      <c r="L136" s="22"/>
      <c r="M136" s="22"/>
    </row>
    <row r="137" spans="1:14" ht="15" customHeight="1" collapsed="1" x14ac:dyDescent="0.25">
      <c r="A137" s="43"/>
      <c r="B137" s="44" t="s">
        <v>211</v>
      </c>
      <c r="C137" s="46" t="s">
        <v>168</v>
      </c>
      <c r="D137" s="46" t="s">
        <v>169</v>
      </c>
      <c r="E137" s="45"/>
      <c r="F137" s="46" t="s">
        <v>170</v>
      </c>
      <c r="G137" s="46" t="s">
        <v>171</v>
      </c>
      <c r="H137" s="22"/>
      <c r="L137" s="22"/>
      <c r="M137" s="22"/>
    </row>
    <row r="138" spans="1:14" s="59" customFormat="1" x14ac:dyDescent="0.25">
      <c r="A138" s="24" t="s">
        <v>212</v>
      </c>
      <c r="B138" s="41" t="s">
        <v>173</v>
      </c>
      <c r="C138" s="107">
        <f>+C39</f>
        <v>18163.027999999998</v>
      </c>
      <c r="D138" s="24" t="s">
        <v>981</v>
      </c>
      <c r="E138" s="49"/>
      <c r="F138" s="49">
        <f>IF($C$153=0,"",IF(C138="[for completion]","",C138/$C$153))</f>
        <v>1</v>
      </c>
      <c r="G138" s="49" t="str">
        <f>IF($D$153=0,"",IF(D138="[for completion]","",D138/$D$153))</f>
        <v/>
      </c>
      <c r="H138" s="22"/>
      <c r="I138" s="24"/>
      <c r="J138" s="24"/>
      <c r="K138" s="24"/>
      <c r="L138" s="22"/>
      <c r="M138" s="22"/>
      <c r="N138" s="22"/>
    </row>
    <row r="139" spans="1:14" s="59" customFormat="1" x14ac:dyDescent="0.25">
      <c r="A139" s="24" t="s">
        <v>213</v>
      </c>
      <c r="B139" s="41" t="s">
        <v>175</v>
      </c>
      <c r="C139" s="24">
        <v>0</v>
      </c>
      <c r="D139" s="24" t="s">
        <v>981</v>
      </c>
      <c r="E139" s="49"/>
      <c r="F139" s="49">
        <f t="shared" ref="F139:F152" si="12">IF($C$153=0,"",IF(C139="[for completion]","",C139/$C$153))</f>
        <v>0</v>
      </c>
      <c r="G139" s="49" t="str">
        <f t="shared" ref="G139:G152" si="13">IF($D$153=0,"",IF(D139="[for completion]","",D139/$D$153))</f>
        <v/>
      </c>
      <c r="H139" s="22"/>
      <c r="I139" s="24"/>
      <c r="J139" s="24"/>
      <c r="K139" s="24"/>
      <c r="L139" s="22"/>
      <c r="M139" s="22"/>
      <c r="N139" s="22"/>
    </row>
    <row r="140" spans="1:14" s="59" customFormat="1" x14ac:dyDescent="0.25">
      <c r="A140" s="24" t="s">
        <v>214</v>
      </c>
      <c r="B140" s="41" t="s">
        <v>177</v>
      </c>
      <c r="C140" s="24">
        <v>0</v>
      </c>
      <c r="D140" s="24" t="s">
        <v>981</v>
      </c>
      <c r="E140" s="49"/>
      <c r="F140" s="49">
        <f t="shared" si="12"/>
        <v>0</v>
      </c>
      <c r="G140" s="49" t="str">
        <f t="shared" si="13"/>
        <v/>
      </c>
      <c r="H140" s="22"/>
      <c r="I140" s="24"/>
      <c r="J140" s="24"/>
      <c r="K140" s="24"/>
      <c r="L140" s="22"/>
      <c r="M140" s="22"/>
      <c r="N140" s="22"/>
    </row>
    <row r="141" spans="1:14" s="59" customFormat="1" x14ac:dyDescent="0.25">
      <c r="A141" s="24" t="s">
        <v>215</v>
      </c>
      <c r="B141" s="41" t="s">
        <v>179</v>
      </c>
      <c r="C141" s="24">
        <v>0</v>
      </c>
      <c r="D141" s="24" t="s">
        <v>981</v>
      </c>
      <c r="E141" s="49"/>
      <c r="F141" s="49">
        <f t="shared" si="12"/>
        <v>0</v>
      </c>
      <c r="G141" s="49" t="str">
        <f t="shared" si="13"/>
        <v/>
      </c>
      <c r="H141" s="22"/>
      <c r="I141" s="24"/>
      <c r="J141" s="24"/>
      <c r="K141" s="24"/>
      <c r="L141" s="22"/>
      <c r="M141" s="22"/>
      <c r="N141" s="22"/>
    </row>
    <row r="142" spans="1:14" s="59" customFormat="1" x14ac:dyDescent="0.25">
      <c r="A142" s="24" t="s">
        <v>216</v>
      </c>
      <c r="B142" s="41" t="s">
        <v>181</v>
      </c>
      <c r="C142" s="24">
        <v>0</v>
      </c>
      <c r="D142" s="24" t="s">
        <v>981</v>
      </c>
      <c r="E142" s="49"/>
      <c r="F142" s="49">
        <f t="shared" si="12"/>
        <v>0</v>
      </c>
      <c r="G142" s="49" t="str">
        <f t="shared" si="13"/>
        <v/>
      </c>
      <c r="H142" s="22"/>
      <c r="I142" s="24"/>
      <c r="J142" s="24"/>
      <c r="K142" s="24"/>
      <c r="L142" s="22"/>
      <c r="M142" s="22"/>
      <c r="N142" s="22"/>
    </row>
    <row r="143" spans="1:14" s="59" customFormat="1" x14ac:dyDescent="0.25">
      <c r="A143" s="24" t="s">
        <v>217</v>
      </c>
      <c r="B143" s="41" t="s">
        <v>183</v>
      </c>
      <c r="C143" s="24">
        <v>0</v>
      </c>
      <c r="D143" s="24" t="s">
        <v>981</v>
      </c>
      <c r="E143" s="41"/>
      <c r="F143" s="49">
        <f t="shared" si="12"/>
        <v>0</v>
      </c>
      <c r="G143" s="49" t="str">
        <f t="shared" si="13"/>
        <v/>
      </c>
      <c r="H143" s="22"/>
      <c r="I143" s="24"/>
      <c r="J143" s="24"/>
      <c r="K143" s="24"/>
      <c r="L143" s="22"/>
      <c r="M143" s="22"/>
      <c r="N143" s="22"/>
    </row>
    <row r="144" spans="1:14" x14ac:dyDescent="0.25">
      <c r="A144" s="24" t="s">
        <v>218</v>
      </c>
      <c r="B144" s="41" t="s">
        <v>185</v>
      </c>
      <c r="C144" s="24">
        <v>0</v>
      </c>
      <c r="D144" s="24" t="s">
        <v>981</v>
      </c>
      <c r="E144" s="41"/>
      <c r="F144" s="49">
        <f t="shared" si="12"/>
        <v>0</v>
      </c>
      <c r="G144" s="49" t="str">
        <f t="shared" si="13"/>
        <v/>
      </c>
      <c r="H144" s="22"/>
      <c r="L144" s="22"/>
      <c r="M144" s="22"/>
    </row>
    <row r="145" spans="1:13" x14ac:dyDescent="0.25">
      <c r="A145" s="24" t="s">
        <v>219</v>
      </c>
      <c r="B145" s="41" t="s">
        <v>187</v>
      </c>
      <c r="C145" s="24">
        <v>0</v>
      </c>
      <c r="D145" s="24" t="s">
        <v>981</v>
      </c>
      <c r="E145" s="41"/>
      <c r="F145" s="49">
        <f t="shared" si="12"/>
        <v>0</v>
      </c>
      <c r="G145" s="49" t="str">
        <f t="shared" si="13"/>
        <v/>
      </c>
      <c r="H145" s="22"/>
      <c r="L145" s="22"/>
      <c r="M145" s="22"/>
    </row>
    <row r="146" spans="1:13" x14ac:dyDescent="0.25">
      <c r="A146" s="24" t="s">
        <v>220</v>
      </c>
      <c r="B146" s="41" t="s">
        <v>189</v>
      </c>
      <c r="C146" s="24">
        <v>0</v>
      </c>
      <c r="D146" s="24" t="s">
        <v>981</v>
      </c>
      <c r="E146" s="41"/>
      <c r="F146" s="49">
        <f t="shared" si="12"/>
        <v>0</v>
      </c>
      <c r="G146" s="49" t="str">
        <f t="shared" si="13"/>
        <v/>
      </c>
      <c r="H146" s="22"/>
      <c r="L146" s="22"/>
      <c r="M146" s="22"/>
    </row>
    <row r="147" spans="1:13" x14ac:dyDescent="0.25">
      <c r="A147" s="24" t="s">
        <v>221</v>
      </c>
      <c r="B147" s="41" t="s">
        <v>191</v>
      </c>
      <c r="C147" s="24">
        <v>0</v>
      </c>
      <c r="D147" s="24" t="s">
        <v>981</v>
      </c>
      <c r="E147" s="41"/>
      <c r="F147" s="49">
        <f t="shared" si="12"/>
        <v>0</v>
      </c>
      <c r="G147" s="49" t="str">
        <f t="shared" si="13"/>
        <v/>
      </c>
      <c r="H147" s="22"/>
      <c r="L147" s="22"/>
      <c r="M147" s="22"/>
    </row>
    <row r="148" spans="1:13" x14ac:dyDescent="0.25">
      <c r="A148" s="24" t="s">
        <v>222</v>
      </c>
      <c r="B148" s="41" t="s">
        <v>193</v>
      </c>
      <c r="C148" s="24">
        <v>0</v>
      </c>
      <c r="D148" s="24" t="s">
        <v>981</v>
      </c>
      <c r="E148" s="41"/>
      <c r="F148" s="49">
        <f t="shared" si="12"/>
        <v>0</v>
      </c>
      <c r="G148" s="49" t="str">
        <f t="shared" si="13"/>
        <v/>
      </c>
      <c r="H148" s="22"/>
      <c r="L148" s="22"/>
      <c r="M148" s="22"/>
    </row>
    <row r="149" spans="1:13" x14ac:dyDescent="0.25">
      <c r="A149" s="24" t="s">
        <v>223</v>
      </c>
      <c r="B149" s="41" t="s">
        <v>195</v>
      </c>
      <c r="C149" s="24">
        <v>0</v>
      </c>
      <c r="D149" s="24" t="s">
        <v>981</v>
      </c>
      <c r="E149" s="41"/>
      <c r="F149" s="49">
        <f t="shared" si="12"/>
        <v>0</v>
      </c>
      <c r="G149" s="49" t="str">
        <f t="shared" si="13"/>
        <v/>
      </c>
      <c r="H149" s="22"/>
      <c r="L149" s="22"/>
      <c r="M149" s="22"/>
    </row>
    <row r="150" spans="1:13" x14ac:dyDescent="0.25">
      <c r="A150" s="24" t="s">
        <v>224</v>
      </c>
      <c r="B150" s="41" t="s">
        <v>197</v>
      </c>
      <c r="C150" s="24">
        <v>0</v>
      </c>
      <c r="D150" s="24" t="s">
        <v>981</v>
      </c>
      <c r="E150" s="41"/>
      <c r="F150" s="49">
        <f t="shared" si="12"/>
        <v>0</v>
      </c>
      <c r="G150" s="49" t="str">
        <f t="shared" si="13"/>
        <v/>
      </c>
      <c r="H150" s="22"/>
      <c r="L150" s="22"/>
      <c r="M150" s="22"/>
    </row>
    <row r="151" spans="1:13" x14ac:dyDescent="0.25">
      <c r="A151" s="24" t="s">
        <v>225</v>
      </c>
      <c r="B151" s="41" t="s">
        <v>199</v>
      </c>
      <c r="C151" s="24">
        <v>0</v>
      </c>
      <c r="D151" s="24" t="s">
        <v>981</v>
      </c>
      <c r="E151" s="41"/>
      <c r="F151" s="49">
        <f t="shared" si="12"/>
        <v>0</v>
      </c>
      <c r="G151" s="49" t="str">
        <f t="shared" si="13"/>
        <v/>
      </c>
      <c r="H151" s="22"/>
      <c r="L151" s="22"/>
      <c r="M151" s="22"/>
    </row>
    <row r="152" spans="1:13" x14ac:dyDescent="0.25">
      <c r="A152" s="24" t="s">
        <v>226</v>
      </c>
      <c r="B152" s="41" t="s">
        <v>98</v>
      </c>
      <c r="C152" s="24">
        <v>0</v>
      </c>
      <c r="D152" s="24" t="s">
        <v>981</v>
      </c>
      <c r="E152" s="41"/>
      <c r="F152" s="49">
        <f t="shared" si="12"/>
        <v>0</v>
      </c>
      <c r="G152" s="49" t="str">
        <f t="shared" si="13"/>
        <v/>
      </c>
      <c r="H152" s="22"/>
      <c r="L152" s="22"/>
      <c r="M152" s="22"/>
    </row>
    <row r="153" spans="1:13" x14ac:dyDescent="0.25">
      <c r="A153" s="24" t="s">
        <v>227</v>
      </c>
      <c r="B153" s="57" t="s">
        <v>100</v>
      </c>
      <c r="C153" s="107">
        <f>SUM(C138:C152)</f>
        <v>18163.027999999998</v>
      </c>
      <c r="D153" s="24">
        <f>SUM(D138:D152)</f>
        <v>0</v>
      </c>
      <c r="E153" s="41"/>
      <c r="F153" s="60">
        <f>SUM(F138:F152)</f>
        <v>1</v>
      </c>
      <c r="G153" s="60">
        <f>SUM(G138:G152)</f>
        <v>0</v>
      </c>
      <c r="H153" s="22"/>
      <c r="L153" s="22"/>
      <c r="M153" s="22"/>
    </row>
    <row r="154" spans="1:13" hidden="1" outlineLevel="1" x14ac:dyDescent="0.25">
      <c r="A154" s="24" t="s">
        <v>228</v>
      </c>
      <c r="B154" s="52" t="s">
        <v>102</v>
      </c>
      <c r="E154" s="41"/>
      <c r="F154" s="49">
        <f t="shared" ref="F154:F162" si="14">IF($C$153=0,"",IF(C154="[for completion]","",C154/$C$153))</f>
        <v>0</v>
      </c>
      <c r="G154" s="49" t="str">
        <f t="shared" ref="G154:G162" si="15">IF($D$153=0,"",IF(D154="[for completion]","",D154/$D$153))</f>
        <v/>
      </c>
      <c r="H154" s="22"/>
      <c r="L154" s="22"/>
      <c r="M154" s="22"/>
    </row>
    <row r="155" spans="1:13" hidden="1" outlineLevel="1" x14ac:dyDescent="0.25">
      <c r="A155" s="24" t="s">
        <v>229</v>
      </c>
      <c r="B155" s="52" t="s">
        <v>102</v>
      </c>
      <c r="E155" s="41"/>
      <c r="F155" s="49">
        <f t="shared" si="14"/>
        <v>0</v>
      </c>
      <c r="G155" s="49" t="str">
        <f t="shared" si="15"/>
        <v/>
      </c>
      <c r="H155" s="22"/>
      <c r="L155" s="22"/>
      <c r="M155" s="22"/>
    </row>
    <row r="156" spans="1:13" hidden="1" outlineLevel="1" x14ac:dyDescent="0.25">
      <c r="A156" s="24" t="s">
        <v>230</v>
      </c>
      <c r="B156" s="52" t="s">
        <v>102</v>
      </c>
      <c r="E156" s="41"/>
      <c r="F156" s="49">
        <f t="shared" si="14"/>
        <v>0</v>
      </c>
      <c r="G156" s="49" t="str">
        <f t="shared" si="15"/>
        <v/>
      </c>
      <c r="H156" s="22"/>
      <c r="L156" s="22"/>
      <c r="M156" s="22"/>
    </row>
    <row r="157" spans="1:13" hidden="1" outlineLevel="1" x14ac:dyDescent="0.25">
      <c r="A157" s="24" t="s">
        <v>231</v>
      </c>
      <c r="B157" s="52" t="s">
        <v>102</v>
      </c>
      <c r="E157" s="41"/>
      <c r="F157" s="49">
        <f t="shared" si="14"/>
        <v>0</v>
      </c>
      <c r="G157" s="49" t="str">
        <f t="shared" si="15"/>
        <v/>
      </c>
      <c r="H157" s="22"/>
      <c r="L157" s="22"/>
      <c r="M157" s="22"/>
    </row>
    <row r="158" spans="1:13" hidden="1" outlineLevel="1" x14ac:dyDescent="0.25">
      <c r="A158" s="24" t="s">
        <v>232</v>
      </c>
      <c r="B158" s="52" t="s">
        <v>102</v>
      </c>
      <c r="E158" s="41"/>
      <c r="F158" s="49">
        <f t="shared" si="14"/>
        <v>0</v>
      </c>
      <c r="G158" s="49" t="str">
        <f t="shared" si="15"/>
        <v/>
      </c>
      <c r="H158" s="22"/>
      <c r="L158" s="22"/>
      <c r="M158" s="22"/>
    </row>
    <row r="159" spans="1:13" hidden="1" outlineLevel="1" x14ac:dyDescent="0.25">
      <c r="A159" s="24" t="s">
        <v>233</v>
      </c>
      <c r="B159" s="52" t="s">
        <v>102</v>
      </c>
      <c r="E159" s="41"/>
      <c r="F159" s="49">
        <f t="shared" si="14"/>
        <v>0</v>
      </c>
      <c r="G159" s="49" t="str">
        <f t="shared" si="15"/>
        <v/>
      </c>
      <c r="H159" s="22"/>
      <c r="L159" s="22"/>
      <c r="M159" s="22"/>
    </row>
    <row r="160" spans="1:13" hidden="1" outlineLevel="1" x14ac:dyDescent="0.25">
      <c r="A160" s="24" t="s">
        <v>234</v>
      </c>
      <c r="B160" s="52" t="s">
        <v>102</v>
      </c>
      <c r="E160" s="41"/>
      <c r="F160" s="49">
        <f t="shared" si="14"/>
        <v>0</v>
      </c>
      <c r="G160" s="49" t="str">
        <f t="shared" si="15"/>
        <v/>
      </c>
      <c r="H160" s="22"/>
      <c r="L160" s="22"/>
      <c r="M160" s="22"/>
    </row>
    <row r="161" spans="1:13" hidden="1" outlineLevel="1" x14ac:dyDescent="0.25">
      <c r="A161" s="24" t="s">
        <v>235</v>
      </c>
      <c r="B161" s="52" t="s">
        <v>102</v>
      </c>
      <c r="E161" s="41"/>
      <c r="F161" s="49">
        <f t="shared" si="14"/>
        <v>0</v>
      </c>
      <c r="G161" s="49" t="str">
        <f t="shared" si="15"/>
        <v/>
      </c>
      <c r="H161" s="22"/>
      <c r="L161" s="22"/>
      <c r="M161" s="22"/>
    </row>
    <row r="162" spans="1:13" hidden="1" outlineLevel="1" x14ac:dyDescent="0.25">
      <c r="A162" s="24" t="s">
        <v>236</v>
      </c>
      <c r="B162" s="52" t="s">
        <v>102</v>
      </c>
      <c r="C162" s="53"/>
      <c r="D162" s="53"/>
      <c r="E162" s="53"/>
      <c r="F162" s="49">
        <f t="shared" si="14"/>
        <v>0</v>
      </c>
      <c r="G162" s="49" t="str">
        <f t="shared" si="15"/>
        <v/>
      </c>
      <c r="H162" s="22"/>
      <c r="L162" s="22"/>
      <c r="M162" s="22"/>
    </row>
    <row r="163" spans="1:13" ht="15" customHeight="1" collapsed="1" x14ac:dyDescent="0.25">
      <c r="A163" s="43"/>
      <c r="B163" s="44" t="s">
        <v>237</v>
      </c>
      <c r="C163" s="99" t="s">
        <v>168</v>
      </c>
      <c r="D163" s="99" t="s">
        <v>169</v>
      </c>
      <c r="E163" s="45"/>
      <c r="F163" s="99" t="s">
        <v>170</v>
      </c>
      <c r="G163" s="99" t="s">
        <v>171</v>
      </c>
      <c r="H163" s="22"/>
      <c r="L163" s="22"/>
      <c r="M163" s="22"/>
    </row>
    <row r="164" spans="1:13" x14ac:dyDescent="0.25">
      <c r="A164" s="24" t="s">
        <v>239</v>
      </c>
      <c r="B164" s="22" t="s">
        <v>240</v>
      </c>
      <c r="C164" s="48">
        <v>12713.028</v>
      </c>
      <c r="D164" s="48">
        <v>0</v>
      </c>
      <c r="E164" s="61"/>
      <c r="F164" s="61">
        <f>IF($C$167=0,"",IF(C164="[for completion]","",C164/$C$167))</f>
        <v>0.69993989988893934</v>
      </c>
      <c r="G164" s="61">
        <f>IF($D$167=0,"",IF(D164="[for completion]","",D164/$D$167))</f>
        <v>0</v>
      </c>
      <c r="H164" s="22"/>
      <c r="L164" s="22"/>
      <c r="M164" s="22"/>
    </row>
    <row r="165" spans="1:13" x14ac:dyDescent="0.25">
      <c r="A165" s="24" t="s">
        <v>241</v>
      </c>
      <c r="B165" s="22" t="s">
        <v>242</v>
      </c>
      <c r="C165" s="48">
        <v>5450</v>
      </c>
      <c r="D165" s="108">
        <f>+C164+C165</f>
        <v>18163.027999999998</v>
      </c>
      <c r="E165" s="61"/>
      <c r="F165" s="61">
        <f>IF($C$167=0,"",IF(C165="[for completion]","",C165/$C$167))</f>
        <v>0.30006010011106082</v>
      </c>
      <c r="G165" s="61">
        <f>IF($D$167=0,"",IF(D165="[for completion]","",D165/$D$167))</f>
        <v>1</v>
      </c>
      <c r="H165" s="22"/>
      <c r="L165" s="22"/>
      <c r="M165" s="22"/>
    </row>
    <row r="166" spans="1:13" x14ac:dyDescent="0.25">
      <c r="A166" s="24" t="s">
        <v>243</v>
      </c>
      <c r="B166" s="22" t="s">
        <v>98</v>
      </c>
      <c r="C166" s="24">
        <v>0</v>
      </c>
      <c r="D166" s="24">
        <v>0</v>
      </c>
      <c r="E166" s="61"/>
      <c r="F166" s="61">
        <f>IF($C$167=0,"",IF(C166="[for completion]","",C166/$C$167))</f>
        <v>0</v>
      </c>
      <c r="G166" s="61">
        <f>IF($D$167=0,"",IF(D166="[for completion]","",D166/$D$167))</f>
        <v>0</v>
      </c>
      <c r="H166" s="22"/>
      <c r="L166" s="22"/>
      <c r="M166" s="22"/>
    </row>
    <row r="167" spans="1:13" x14ac:dyDescent="0.25">
      <c r="A167" s="24" t="s">
        <v>244</v>
      </c>
      <c r="B167" s="62" t="s">
        <v>100</v>
      </c>
      <c r="C167" s="48">
        <f>SUM(C164:C166)</f>
        <v>18163.027999999998</v>
      </c>
      <c r="D167" s="24">
        <f>SUM(D164:D166)</f>
        <v>18163.027999999998</v>
      </c>
      <c r="E167" s="61"/>
      <c r="F167" s="61">
        <f>SUM(F164:F166)</f>
        <v>1.0000000000000002</v>
      </c>
      <c r="G167" s="61">
        <f>SUM(G164:G166)</f>
        <v>1</v>
      </c>
      <c r="H167" s="22"/>
      <c r="L167" s="22"/>
      <c r="M167" s="22"/>
    </row>
    <row r="168" spans="1:13" hidden="1" outlineLevel="1" x14ac:dyDescent="0.25">
      <c r="A168" s="24" t="s">
        <v>245</v>
      </c>
      <c r="B168" s="62"/>
      <c r="C168" s="22"/>
      <c r="D168" s="22"/>
      <c r="E168" s="61"/>
      <c r="F168" s="61"/>
      <c r="G168" s="20"/>
      <c r="H168" s="22"/>
      <c r="L168" s="22"/>
      <c r="M168" s="22"/>
    </row>
    <row r="169" spans="1:13" hidden="1" outlineLevel="1" x14ac:dyDescent="0.25">
      <c r="A169" s="24" t="s">
        <v>246</v>
      </c>
      <c r="B169" s="62"/>
      <c r="C169" s="22"/>
      <c r="D169" s="22"/>
      <c r="E169" s="61"/>
      <c r="F169" s="61"/>
      <c r="G169" s="20"/>
      <c r="H169" s="22"/>
      <c r="L169" s="22"/>
      <c r="M169" s="22"/>
    </row>
    <row r="170" spans="1:13" hidden="1" outlineLevel="1" x14ac:dyDescent="0.25">
      <c r="A170" s="24" t="s">
        <v>247</v>
      </c>
      <c r="B170" s="62"/>
      <c r="C170" s="22"/>
      <c r="D170" s="22"/>
      <c r="E170" s="61"/>
      <c r="F170" s="61"/>
      <c r="G170" s="20"/>
      <c r="H170" s="22"/>
      <c r="L170" s="22"/>
      <c r="M170" s="22"/>
    </row>
    <row r="171" spans="1:13" hidden="1" outlineLevel="1" x14ac:dyDescent="0.25">
      <c r="A171" s="24" t="s">
        <v>248</v>
      </c>
      <c r="B171" s="62"/>
      <c r="C171" s="22"/>
      <c r="D171" s="22"/>
      <c r="E171" s="61"/>
      <c r="F171" s="61"/>
      <c r="G171" s="20"/>
      <c r="H171" s="22"/>
      <c r="L171" s="22"/>
      <c r="M171" s="22"/>
    </row>
    <row r="172" spans="1:13" hidden="1" outlineLevel="1" x14ac:dyDescent="0.25">
      <c r="A172" s="24" t="s">
        <v>249</v>
      </c>
      <c r="B172" s="62"/>
      <c r="C172" s="22"/>
      <c r="D172" s="22"/>
      <c r="E172" s="61"/>
      <c r="F172" s="61"/>
      <c r="G172" s="20"/>
      <c r="H172" s="22"/>
      <c r="L172" s="22"/>
      <c r="M172" s="22"/>
    </row>
    <row r="173" spans="1:13" ht="15" customHeight="1" collapsed="1" x14ac:dyDescent="0.25">
      <c r="A173" s="43"/>
      <c r="B173" s="44" t="s">
        <v>250</v>
      </c>
      <c r="C173" s="43" t="s">
        <v>65</v>
      </c>
      <c r="D173" s="43"/>
      <c r="E173" s="45"/>
      <c r="F173" s="46" t="s">
        <v>251</v>
      </c>
      <c r="G173" s="46"/>
      <c r="H173" s="22"/>
      <c r="L173" s="22"/>
      <c r="M173" s="22"/>
    </row>
    <row r="174" spans="1:13" ht="15" customHeight="1" x14ac:dyDescent="0.25">
      <c r="A174" s="24" t="s">
        <v>252</v>
      </c>
      <c r="B174" s="41" t="s">
        <v>253</v>
      </c>
      <c r="C174" s="107">
        <f>+C56</f>
        <v>2219.6601073500001</v>
      </c>
      <c r="D174" s="38"/>
      <c r="E174" s="30"/>
      <c r="F174" s="49">
        <f>IF($C$179=0,"",IF(C174="[for completion]","",C174/$C$179))</f>
        <v>1</v>
      </c>
      <c r="G174" s="49"/>
      <c r="H174" s="22"/>
      <c r="L174" s="22"/>
      <c r="M174" s="22"/>
    </row>
    <row r="175" spans="1:13" ht="30.75" customHeight="1" x14ac:dyDescent="0.25">
      <c r="A175" s="24" t="s">
        <v>9</v>
      </c>
      <c r="B175" s="41" t="s">
        <v>1155</v>
      </c>
      <c r="C175" s="24">
        <v>0</v>
      </c>
      <c r="E175" s="51"/>
      <c r="F175" s="49">
        <f>IF($C$179=0,"",IF(C175="[for completion]","",C175/$C$179))</f>
        <v>0</v>
      </c>
      <c r="G175" s="49"/>
      <c r="H175" s="22"/>
      <c r="L175" s="22"/>
      <c r="M175" s="22"/>
    </row>
    <row r="176" spans="1:13" x14ac:dyDescent="0.25">
      <c r="A176" s="24" t="s">
        <v>254</v>
      </c>
      <c r="B176" s="41" t="s">
        <v>255</v>
      </c>
      <c r="C176" s="24">
        <v>0</v>
      </c>
      <c r="E176" s="51"/>
      <c r="F176" s="49">
        <f>IF($C$179=0,"",IF(C176="[for completion]","",C176/$C$179))</f>
        <v>0</v>
      </c>
      <c r="G176" s="49"/>
      <c r="H176" s="22"/>
      <c r="L176" s="22"/>
      <c r="M176" s="22"/>
    </row>
    <row r="177" spans="1:13" x14ac:dyDescent="0.25">
      <c r="A177" s="24" t="s">
        <v>256</v>
      </c>
      <c r="B177" s="41" t="s">
        <v>257</v>
      </c>
      <c r="C177" s="24">
        <v>0</v>
      </c>
      <c r="E177" s="51"/>
      <c r="F177" s="49">
        <f t="shared" ref="F177:F187" si="16">IF($C$179=0,"",IF(C177="[for completion]","",C177/$C$179))</f>
        <v>0</v>
      </c>
      <c r="G177" s="49"/>
      <c r="H177" s="22"/>
      <c r="L177" s="22"/>
      <c r="M177" s="22"/>
    </row>
    <row r="178" spans="1:13" x14ac:dyDescent="0.25">
      <c r="A178" s="24" t="s">
        <v>258</v>
      </c>
      <c r="B178" s="41" t="s">
        <v>98</v>
      </c>
      <c r="C178" s="24">
        <v>0</v>
      </c>
      <c r="E178" s="51"/>
      <c r="F178" s="49">
        <f t="shared" si="16"/>
        <v>0</v>
      </c>
      <c r="G178" s="49"/>
      <c r="H178" s="22"/>
      <c r="L178" s="22"/>
      <c r="M178" s="22"/>
    </row>
    <row r="179" spans="1:13" x14ac:dyDescent="0.25">
      <c r="A179" s="24" t="s">
        <v>10</v>
      </c>
      <c r="B179" s="57" t="s">
        <v>100</v>
      </c>
      <c r="C179" s="107">
        <f>SUM(C174:C178)</f>
        <v>2219.6601073500001</v>
      </c>
      <c r="E179" s="51"/>
      <c r="F179" s="51">
        <f>SUM(F174:F178)</f>
        <v>1</v>
      </c>
      <c r="G179" s="49"/>
      <c r="H179" s="22"/>
      <c r="L179" s="22"/>
      <c r="M179" s="22"/>
    </row>
    <row r="180" spans="1:13" hidden="1" outlineLevel="1" x14ac:dyDescent="0.25">
      <c r="A180" s="24" t="s">
        <v>259</v>
      </c>
      <c r="B180" s="63" t="s">
        <v>260</v>
      </c>
      <c r="E180" s="51"/>
      <c r="F180" s="49">
        <f t="shared" si="16"/>
        <v>0</v>
      </c>
      <c r="G180" s="49"/>
      <c r="H180" s="22"/>
      <c r="L180" s="22"/>
      <c r="M180" s="22"/>
    </row>
    <row r="181" spans="1:13" s="63" customFormat="1" ht="30" hidden="1" outlineLevel="1" x14ac:dyDescent="0.25">
      <c r="A181" s="24" t="s">
        <v>261</v>
      </c>
      <c r="B181" s="63" t="s">
        <v>262</v>
      </c>
      <c r="F181" s="49">
        <f t="shared" si="16"/>
        <v>0</v>
      </c>
    </row>
    <row r="182" spans="1:13" ht="30" hidden="1" outlineLevel="1" x14ac:dyDescent="0.25">
      <c r="A182" s="24" t="s">
        <v>263</v>
      </c>
      <c r="B182" s="63" t="s">
        <v>264</v>
      </c>
      <c r="E182" s="51"/>
      <c r="F182" s="49">
        <f t="shared" si="16"/>
        <v>0</v>
      </c>
      <c r="G182" s="49"/>
      <c r="H182" s="22"/>
      <c r="L182" s="22"/>
      <c r="M182" s="22"/>
    </row>
    <row r="183" spans="1:13" hidden="1" outlineLevel="1" x14ac:dyDescent="0.25">
      <c r="A183" s="24" t="s">
        <v>265</v>
      </c>
      <c r="B183" s="63" t="s">
        <v>266</v>
      </c>
      <c r="E183" s="51"/>
      <c r="F183" s="49">
        <f t="shared" si="16"/>
        <v>0</v>
      </c>
      <c r="G183" s="49"/>
      <c r="H183" s="22"/>
      <c r="L183" s="22"/>
      <c r="M183" s="22"/>
    </row>
    <row r="184" spans="1:13" s="63" customFormat="1" ht="30" hidden="1" outlineLevel="1" x14ac:dyDescent="0.25">
      <c r="A184" s="24" t="s">
        <v>267</v>
      </c>
      <c r="B184" s="63" t="s">
        <v>268</v>
      </c>
      <c r="F184" s="49">
        <f t="shared" si="16"/>
        <v>0</v>
      </c>
    </row>
    <row r="185" spans="1:13" ht="30" hidden="1" outlineLevel="1" x14ac:dyDescent="0.25">
      <c r="A185" s="24" t="s">
        <v>269</v>
      </c>
      <c r="B185" s="63" t="s">
        <v>270</v>
      </c>
      <c r="E185" s="51"/>
      <c r="F185" s="49">
        <f t="shared" si="16"/>
        <v>0</v>
      </c>
      <c r="G185" s="49"/>
      <c r="H185" s="22"/>
      <c r="L185" s="22"/>
      <c r="M185" s="22"/>
    </row>
    <row r="186" spans="1:13" hidden="1" outlineLevel="1" x14ac:dyDescent="0.25">
      <c r="A186" s="24" t="s">
        <v>271</v>
      </c>
      <c r="B186" s="63" t="s">
        <v>272</v>
      </c>
      <c r="E186" s="51"/>
      <c r="F186" s="49">
        <f t="shared" si="16"/>
        <v>0</v>
      </c>
      <c r="G186" s="49"/>
      <c r="H186" s="22"/>
      <c r="L186" s="22"/>
      <c r="M186" s="22"/>
    </row>
    <row r="187" spans="1:13" hidden="1" outlineLevel="1" x14ac:dyDescent="0.25">
      <c r="A187" s="24" t="s">
        <v>273</v>
      </c>
      <c r="B187" s="63" t="s">
        <v>274</v>
      </c>
      <c r="E187" s="51"/>
      <c r="F187" s="49">
        <f t="shared" si="16"/>
        <v>0</v>
      </c>
      <c r="G187" s="49"/>
      <c r="H187" s="22"/>
      <c r="L187" s="22"/>
      <c r="M187" s="22"/>
    </row>
    <row r="188" spans="1:13" hidden="1" outlineLevel="1" x14ac:dyDescent="0.25">
      <c r="A188" s="24" t="s">
        <v>275</v>
      </c>
      <c r="B188" s="63"/>
      <c r="E188" s="51"/>
      <c r="F188" s="49"/>
      <c r="G188" s="49"/>
      <c r="H188" s="22"/>
      <c r="L188" s="22"/>
      <c r="M188" s="22"/>
    </row>
    <row r="189" spans="1:13" hidden="1" outlineLevel="1" x14ac:dyDescent="0.25">
      <c r="A189" s="24" t="s">
        <v>276</v>
      </c>
      <c r="B189" s="63"/>
      <c r="E189" s="51"/>
      <c r="F189" s="49"/>
      <c r="G189" s="49"/>
      <c r="H189" s="22"/>
      <c r="L189" s="22"/>
      <c r="M189" s="22"/>
    </row>
    <row r="190" spans="1:13" hidden="1" outlineLevel="1" x14ac:dyDescent="0.25">
      <c r="A190" s="24" t="s">
        <v>277</v>
      </c>
      <c r="B190" s="63"/>
      <c r="E190" s="51"/>
      <c r="F190" s="49"/>
      <c r="G190" s="49"/>
      <c r="H190" s="22"/>
      <c r="L190" s="22"/>
      <c r="M190" s="22"/>
    </row>
    <row r="191" spans="1:13" hidden="1" outlineLevel="1" x14ac:dyDescent="0.25">
      <c r="A191" s="24" t="s">
        <v>278</v>
      </c>
      <c r="B191" s="52"/>
      <c r="E191" s="51"/>
      <c r="F191" s="49">
        <f>IF($C$179=0,"",IF(C191="[for completion]","",C191/$C$179))</f>
        <v>0</v>
      </c>
      <c r="G191" s="49"/>
      <c r="H191" s="22"/>
      <c r="L191" s="22"/>
      <c r="M191" s="22"/>
    </row>
    <row r="192" spans="1:13" ht="15" customHeight="1" collapsed="1" x14ac:dyDescent="0.25">
      <c r="A192" s="43"/>
      <c r="B192" s="44" t="s">
        <v>279</v>
      </c>
      <c r="C192" s="43" t="s">
        <v>65</v>
      </c>
      <c r="D192" s="43"/>
      <c r="E192" s="45"/>
      <c r="F192" s="46" t="s">
        <v>251</v>
      </c>
      <c r="G192" s="46"/>
      <c r="H192" s="22"/>
      <c r="L192" s="22"/>
      <c r="M192" s="22"/>
    </row>
    <row r="193" spans="1:13" x14ac:dyDescent="0.25">
      <c r="A193" s="24" t="s">
        <v>280</v>
      </c>
      <c r="B193" s="41" t="s">
        <v>281</v>
      </c>
      <c r="C193" s="107">
        <f>+C56</f>
        <v>2219.6601073500001</v>
      </c>
      <c r="E193" s="48"/>
      <c r="F193" s="49">
        <f t="shared" ref="F193:F206" si="17">IF($C$208=0,"",IF(C193="[for completion]","",C193/$C$208))</f>
        <v>1</v>
      </c>
      <c r="G193" s="49"/>
      <c r="H193" s="22"/>
      <c r="L193" s="22"/>
      <c r="M193" s="22"/>
    </row>
    <row r="194" spans="1:13" x14ac:dyDescent="0.25">
      <c r="A194" s="24" t="s">
        <v>282</v>
      </c>
      <c r="B194" s="41" t="s">
        <v>283</v>
      </c>
      <c r="C194" s="24">
        <v>0</v>
      </c>
      <c r="E194" s="51"/>
      <c r="F194" s="49">
        <f t="shared" si="17"/>
        <v>0</v>
      </c>
      <c r="G194" s="51"/>
      <c r="H194" s="22"/>
      <c r="L194" s="22"/>
      <c r="M194" s="22"/>
    </row>
    <row r="195" spans="1:13" x14ac:dyDescent="0.25">
      <c r="A195" s="24" t="s">
        <v>284</v>
      </c>
      <c r="B195" s="41" t="s">
        <v>285</v>
      </c>
      <c r="C195" s="24">
        <v>0</v>
      </c>
      <c r="E195" s="51"/>
      <c r="F195" s="49">
        <f t="shared" si="17"/>
        <v>0</v>
      </c>
      <c r="G195" s="51"/>
      <c r="H195" s="22"/>
      <c r="L195" s="22"/>
      <c r="M195" s="22"/>
    </row>
    <row r="196" spans="1:13" x14ac:dyDescent="0.25">
      <c r="A196" s="24" t="s">
        <v>286</v>
      </c>
      <c r="B196" s="41" t="s">
        <v>287</v>
      </c>
      <c r="C196" s="24">
        <v>0</v>
      </c>
      <c r="E196" s="51"/>
      <c r="F196" s="49">
        <f t="shared" si="17"/>
        <v>0</v>
      </c>
      <c r="G196" s="51"/>
      <c r="H196" s="22"/>
      <c r="L196" s="22"/>
      <c r="M196" s="22"/>
    </row>
    <row r="197" spans="1:13" x14ac:dyDescent="0.25">
      <c r="A197" s="24" t="s">
        <v>288</v>
      </c>
      <c r="B197" s="41" t="s">
        <v>289</v>
      </c>
      <c r="C197" s="24">
        <v>0</v>
      </c>
      <c r="E197" s="51"/>
      <c r="F197" s="49">
        <f t="shared" si="17"/>
        <v>0</v>
      </c>
      <c r="G197" s="51"/>
      <c r="H197" s="22"/>
      <c r="L197" s="22"/>
      <c r="M197" s="22"/>
    </row>
    <row r="198" spans="1:13" x14ac:dyDescent="0.25">
      <c r="A198" s="24" t="s">
        <v>290</v>
      </c>
      <c r="B198" s="41" t="s">
        <v>291</v>
      </c>
      <c r="C198" s="24">
        <v>0</v>
      </c>
      <c r="E198" s="51"/>
      <c r="F198" s="49">
        <f t="shared" si="17"/>
        <v>0</v>
      </c>
      <c r="G198" s="51"/>
      <c r="H198" s="22"/>
      <c r="L198" s="22"/>
      <c r="M198" s="22"/>
    </row>
    <row r="199" spans="1:13" x14ac:dyDescent="0.25">
      <c r="A199" s="24" t="s">
        <v>292</v>
      </c>
      <c r="B199" s="41" t="s">
        <v>293</v>
      </c>
      <c r="C199" s="24">
        <v>0</v>
      </c>
      <c r="E199" s="51"/>
      <c r="F199" s="49">
        <f t="shared" si="17"/>
        <v>0</v>
      </c>
      <c r="G199" s="51"/>
      <c r="H199" s="22"/>
      <c r="L199" s="22"/>
      <c r="M199" s="22"/>
    </row>
    <row r="200" spans="1:13" x14ac:dyDescent="0.25">
      <c r="A200" s="24" t="s">
        <v>294</v>
      </c>
      <c r="B200" s="41" t="s">
        <v>12</v>
      </c>
      <c r="C200" s="24">
        <v>0</v>
      </c>
      <c r="E200" s="51"/>
      <c r="F200" s="49">
        <f t="shared" si="17"/>
        <v>0</v>
      </c>
      <c r="G200" s="51"/>
      <c r="H200" s="22"/>
      <c r="L200" s="22"/>
      <c r="M200" s="22"/>
    </row>
    <row r="201" spans="1:13" x14ac:dyDescent="0.25">
      <c r="A201" s="24" t="s">
        <v>295</v>
      </c>
      <c r="B201" s="41" t="s">
        <v>296</v>
      </c>
      <c r="C201" s="24">
        <v>0</v>
      </c>
      <c r="E201" s="51"/>
      <c r="F201" s="49">
        <f t="shared" si="17"/>
        <v>0</v>
      </c>
      <c r="G201" s="51"/>
      <c r="H201" s="22"/>
      <c r="L201" s="22"/>
      <c r="M201" s="22"/>
    </row>
    <row r="202" spans="1:13" x14ac:dyDescent="0.25">
      <c r="A202" s="24" t="s">
        <v>297</v>
      </c>
      <c r="B202" s="41" t="s">
        <v>298</v>
      </c>
      <c r="C202" s="24">
        <v>0</v>
      </c>
      <c r="E202" s="51"/>
      <c r="F202" s="49">
        <f t="shared" si="17"/>
        <v>0</v>
      </c>
      <c r="G202" s="51"/>
      <c r="H202" s="22"/>
      <c r="L202" s="22"/>
      <c r="M202" s="22"/>
    </row>
    <row r="203" spans="1:13" x14ac:dyDescent="0.25">
      <c r="A203" s="24" t="s">
        <v>299</v>
      </c>
      <c r="B203" s="41" t="s">
        <v>300</v>
      </c>
      <c r="C203" s="24">
        <v>0</v>
      </c>
      <c r="E203" s="51"/>
      <c r="F203" s="49">
        <f t="shared" si="17"/>
        <v>0</v>
      </c>
      <c r="G203" s="51"/>
      <c r="H203" s="22"/>
      <c r="L203" s="22"/>
      <c r="M203" s="22"/>
    </row>
    <row r="204" spans="1:13" x14ac:dyDescent="0.25">
      <c r="A204" s="24" t="s">
        <v>301</v>
      </c>
      <c r="B204" s="41" t="s">
        <v>302</v>
      </c>
      <c r="C204" s="24">
        <v>0</v>
      </c>
      <c r="E204" s="51"/>
      <c r="F204" s="49">
        <f t="shared" si="17"/>
        <v>0</v>
      </c>
      <c r="G204" s="51"/>
      <c r="H204" s="22"/>
      <c r="L204" s="22"/>
      <c r="M204" s="22"/>
    </row>
    <row r="205" spans="1:13" x14ac:dyDescent="0.25">
      <c r="A205" s="24" t="s">
        <v>303</v>
      </c>
      <c r="B205" s="41" t="s">
        <v>304</v>
      </c>
      <c r="C205" s="24">
        <v>0</v>
      </c>
      <c r="E205" s="51"/>
      <c r="F205" s="49">
        <f t="shared" si="17"/>
        <v>0</v>
      </c>
      <c r="G205" s="51"/>
      <c r="H205" s="22"/>
      <c r="L205" s="22"/>
      <c r="M205" s="22"/>
    </row>
    <row r="206" spans="1:13" x14ac:dyDescent="0.25">
      <c r="A206" s="24" t="s">
        <v>305</v>
      </c>
      <c r="B206" s="41" t="s">
        <v>98</v>
      </c>
      <c r="C206" s="24">
        <v>0</v>
      </c>
      <c r="E206" s="51"/>
      <c r="F206" s="49">
        <f t="shared" si="17"/>
        <v>0</v>
      </c>
      <c r="G206" s="51"/>
      <c r="H206" s="22"/>
      <c r="L206" s="22"/>
      <c r="M206" s="22"/>
    </row>
    <row r="207" spans="1:13" x14ac:dyDescent="0.25">
      <c r="A207" s="24" t="s">
        <v>306</v>
      </c>
      <c r="B207" s="50" t="s">
        <v>307</v>
      </c>
      <c r="C207" s="107">
        <f>+C56</f>
        <v>2219.6601073500001</v>
      </c>
      <c r="E207" s="51"/>
      <c r="F207" s="49"/>
      <c r="G207" s="51"/>
      <c r="H207" s="22"/>
      <c r="L207" s="22"/>
      <c r="M207" s="22"/>
    </row>
    <row r="208" spans="1:13" x14ac:dyDescent="0.25">
      <c r="A208" s="24" t="s">
        <v>308</v>
      </c>
      <c r="B208" s="57" t="s">
        <v>100</v>
      </c>
      <c r="C208" s="107">
        <f>SUM(C193:C206)</f>
        <v>2219.6601073500001</v>
      </c>
      <c r="D208" s="41"/>
      <c r="E208" s="51"/>
      <c r="F208" s="51">
        <f>SUM(F193:F206)</f>
        <v>1</v>
      </c>
      <c r="G208" s="51"/>
      <c r="H208" s="22"/>
      <c r="L208" s="22"/>
      <c r="M208" s="22"/>
    </row>
    <row r="209" spans="1:13" hidden="1" outlineLevel="1" x14ac:dyDescent="0.25">
      <c r="A209" s="24" t="s">
        <v>309</v>
      </c>
      <c r="B209" s="52" t="s">
        <v>102</v>
      </c>
      <c r="E209" s="51"/>
      <c r="F209" s="49">
        <f>IF($C$208=0,"",IF(C209="[for completion]","",C209/$C$208))</f>
        <v>0</v>
      </c>
      <c r="G209" s="51"/>
      <c r="H209" s="22"/>
      <c r="L209" s="22"/>
      <c r="M209" s="22"/>
    </row>
    <row r="210" spans="1:13" hidden="1" outlineLevel="1" x14ac:dyDescent="0.25">
      <c r="A210" s="24" t="s">
        <v>310</v>
      </c>
      <c r="B210" s="52" t="s">
        <v>102</v>
      </c>
      <c r="E210" s="51"/>
      <c r="F210" s="49">
        <f t="shared" ref="F210:F215" si="18">IF($C$208=0,"",IF(C210="[for completion]","",C210/$C$208))</f>
        <v>0</v>
      </c>
      <c r="G210" s="51"/>
      <c r="H210" s="22"/>
      <c r="L210" s="22"/>
      <c r="M210" s="22"/>
    </row>
    <row r="211" spans="1:13" hidden="1" outlineLevel="1" x14ac:dyDescent="0.25">
      <c r="A211" s="24" t="s">
        <v>311</v>
      </c>
      <c r="B211" s="52" t="s">
        <v>102</v>
      </c>
      <c r="E211" s="51"/>
      <c r="F211" s="49">
        <f t="shared" si="18"/>
        <v>0</v>
      </c>
      <c r="G211" s="51"/>
      <c r="H211" s="22"/>
      <c r="L211" s="22"/>
      <c r="M211" s="22"/>
    </row>
    <row r="212" spans="1:13" hidden="1" outlineLevel="1" x14ac:dyDescent="0.25">
      <c r="A212" s="24" t="s">
        <v>312</v>
      </c>
      <c r="B212" s="52" t="s">
        <v>102</v>
      </c>
      <c r="E212" s="51"/>
      <c r="F212" s="49">
        <f t="shared" si="18"/>
        <v>0</v>
      </c>
      <c r="G212" s="51"/>
      <c r="H212" s="22"/>
      <c r="L212" s="22"/>
      <c r="M212" s="22"/>
    </row>
    <row r="213" spans="1:13" hidden="1" outlineLevel="1" x14ac:dyDescent="0.25">
      <c r="A213" s="24" t="s">
        <v>313</v>
      </c>
      <c r="B213" s="52" t="s">
        <v>102</v>
      </c>
      <c r="E213" s="51"/>
      <c r="F213" s="49">
        <f t="shared" si="18"/>
        <v>0</v>
      </c>
      <c r="G213" s="51"/>
      <c r="H213" s="22"/>
      <c r="L213" s="22"/>
      <c r="M213" s="22"/>
    </row>
    <row r="214" spans="1:13" hidden="1" outlineLevel="1" x14ac:dyDescent="0.25">
      <c r="A214" s="24" t="s">
        <v>314</v>
      </c>
      <c r="B214" s="52" t="s">
        <v>102</v>
      </c>
      <c r="E214" s="51"/>
      <c r="F214" s="49">
        <f t="shared" si="18"/>
        <v>0</v>
      </c>
      <c r="G214" s="51"/>
      <c r="H214" s="22"/>
      <c r="L214" s="22"/>
      <c r="M214" s="22"/>
    </row>
    <row r="215" spans="1:13" hidden="1" outlineLevel="1" x14ac:dyDescent="0.25">
      <c r="A215" s="24" t="s">
        <v>315</v>
      </c>
      <c r="B215" s="52" t="s">
        <v>102</v>
      </c>
      <c r="E215" s="51"/>
      <c r="F215" s="49">
        <f t="shared" si="18"/>
        <v>0</v>
      </c>
      <c r="G215" s="51"/>
      <c r="H215" s="22"/>
      <c r="L215" s="22"/>
      <c r="M215" s="22"/>
    </row>
    <row r="216" spans="1:13" ht="15" customHeight="1" collapsed="1" x14ac:dyDescent="0.25">
      <c r="A216" s="43"/>
      <c r="B216" s="44" t="s">
        <v>316</v>
      </c>
      <c r="C216" s="43" t="s">
        <v>65</v>
      </c>
      <c r="D216" s="43"/>
      <c r="E216" s="45"/>
      <c r="F216" s="46" t="s">
        <v>88</v>
      </c>
      <c r="G216" s="46" t="s">
        <v>238</v>
      </c>
      <c r="H216" s="22"/>
      <c r="L216" s="22"/>
      <c r="M216" s="22"/>
    </row>
    <row r="217" spans="1:13" x14ac:dyDescent="0.25">
      <c r="A217" s="24" t="s">
        <v>317</v>
      </c>
      <c r="B217" s="20" t="s">
        <v>318</v>
      </c>
      <c r="C217" s="107">
        <f>+C56</f>
        <v>2219.6601073500001</v>
      </c>
      <c r="E217" s="61"/>
      <c r="F217" s="49">
        <f>IF($C$38=0,"",IF(C217="[for completion]","",C217/$C$38))</f>
        <v>9.7455381210705239E-2</v>
      </c>
      <c r="G217" s="49">
        <f>IF($C$39=0,"",IF(C217="[for completion]","",C217/$C$39))</f>
        <v>0.12220760257320532</v>
      </c>
      <c r="H217" s="22"/>
      <c r="L217" s="22"/>
      <c r="M217" s="22"/>
    </row>
    <row r="218" spans="1:13" x14ac:dyDescent="0.25">
      <c r="A218" s="24" t="s">
        <v>319</v>
      </c>
      <c r="B218" s="20" t="s">
        <v>320</v>
      </c>
      <c r="C218" s="24">
        <v>0</v>
      </c>
      <c r="E218" s="61"/>
      <c r="F218" s="49">
        <f>IF($C$38=0,"",IF(C218="[for completion]","",C218/$C$38))</f>
        <v>0</v>
      </c>
      <c r="G218" s="49">
        <f>IF($C$39=0,"",IF(C218="[for completion]","",C218/$C$39))</f>
        <v>0</v>
      </c>
      <c r="H218" s="22"/>
      <c r="L218" s="22"/>
      <c r="M218" s="22"/>
    </row>
    <row r="219" spans="1:13" x14ac:dyDescent="0.25">
      <c r="A219" s="24" t="s">
        <v>321</v>
      </c>
      <c r="B219" s="20" t="s">
        <v>98</v>
      </c>
      <c r="C219" s="24">
        <v>0</v>
      </c>
      <c r="E219" s="61"/>
      <c r="F219" s="49">
        <f>IF($C$38=0,"",IF(C219="[for completion]","",C219/$C$38))</f>
        <v>0</v>
      </c>
      <c r="G219" s="49">
        <f>IF($C$39=0,"",IF(C219="[for completion]","",C219/$C$39))</f>
        <v>0</v>
      </c>
      <c r="H219" s="22"/>
      <c r="L219" s="22"/>
      <c r="M219" s="22"/>
    </row>
    <row r="220" spans="1:13" x14ac:dyDescent="0.25">
      <c r="A220" s="24" t="s">
        <v>322</v>
      </c>
      <c r="B220" s="57" t="s">
        <v>100</v>
      </c>
      <c r="C220" s="107">
        <f>SUM(C217:C219)</f>
        <v>2219.6601073500001</v>
      </c>
      <c r="E220" s="61"/>
      <c r="F220" s="60">
        <f>SUM(F217:F219)</f>
        <v>9.7455381210705239E-2</v>
      </c>
      <c r="G220" s="60">
        <f>SUM(G217:G219)</f>
        <v>0.12220760257320532</v>
      </c>
      <c r="H220" s="22"/>
      <c r="L220" s="22"/>
      <c r="M220" s="22"/>
    </row>
    <row r="221" spans="1:13" hidden="1" outlineLevel="1" x14ac:dyDescent="0.25">
      <c r="A221" s="24" t="s">
        <v>323</v>
      </c>
      <c r="B221" s="52" t="s">
        <v>102</v>
      </c>
      <c r="E221" s="61"/>
      <c r="F221" s="49" t="str">
        <f>IF($C$38=0,"",IF(C221="","",C221/$C$38))</f>
        <v/>
      </c>
      <c r="G221" s="49" t="str">
        <f>IF($C$39=0,"",IF(C221="","",C221/$C$39))</f>
        <v/>
      </c>
      <c r="H221" s="22"/>
      <c r="L221" s="22"/>
      <c r="M221" s="22"/>
    </row>
    <row r="222" spans="1:13" hidden="1" outlineLevel="1" x14ac:dyDescent="0.25">
      <c r="A222" s="24" t="s">
        <v>324</v>
      </c>
      <c r="B222" s="52" t="s">
        <v>102</v>
      </c>
      <c r="E222" s="61"/>
      <c r="F222" s="49" t="str">
        <f t="shared" ref="F222:F227" si="19">IF($C$38=0,"",IF(C222="","",C222/$C$38))</f>
        <v/>
      </c>
      <c r="G222" s="49" t="str">
        <f t="shared" ref="G222:G227" si="20">IF($C$39=0,"",IF(C222="","",C222/$C$39))</f>
        <v/>
      </c>
      <c r="H222" s="22"/>
      <c r="L222" s="22"/>
      <c r="M222" s="22"/>
    </row>
    <row r="223" spans="1:13" hidden="1" outlineLevel="1" x14ac:dyDescent="0.25">
      <c r="A223" s="24" t="s">
        <v>325</v>
      </c>
      <c r="B223" s="52" t="s">
        <v>102</v>
      </c>
      <c r="E223" s="61"/>
      <c r="F223" s="49" t="str">
        <f t="shared" si="19"/>
        <v/>
      </c>
      <c r="G223" s="49" t="str">
        <f t="shared" si="20"/>
        <v/>
      </c>
      <c r="H223" s="22"/>
      <c r="L223" s="22"/>
      <c r="M223" s="22"/>
    </row>
    <row r="224" spans="1:13" hidden="1" outlineLevel="1" x14ac:dyDescent="0.25">
      <c r="A224" s="24" t="s">
        <v>326</v>
      </c>
      <c r="B224" s="52" t="s">
        <v>102</v>
      </c>
      <c r="E224" s="61"/>
      <c r="F224" s="49" t="str">
        <f t="shared" si="19"/>
        <v/>
      </c>
      <c r="G224" s="49" t="str">
        <f t="shared" si="20"/>
        <v/>
      </c>
      <c r="H224" s="22"/>
      <c r="L224" s="22"/>
      <c r="M224" s="22"/>
    </row>
    <row r="225" spans="1:14" hidden="1" outlineLevel="1" x14ac:dyDescent="0.25">
      <c r="A225" s="24" t="s">
        <v>327</v>
      </c>
      <c r="B225" s="52" t="s">
        <v>102</v>
      </c>
      <c r="E225" s="61"/>
      <c r="F225" s="49" t="str">
        <f t="shared" si="19"/>
        <v/>
      </c>
      <c r="G225" s="49" t="str">
        <f t="shared" si="20"/>
        <v/>
      </c>
      <c r="H225" s="22"/>
      <c r="L225" s="22"/>
      <c r="M225" s="22"/>
    </row>
    <row r="226" spans="1:14" hidden="1" outlineLevel="1" x14ac:dyDescent="0.25">
      <c r="A226" s="24" t="s">
        <v>328</v>
      </c>
      <c r="B226" s="52" t="s">
        <v>102</v>
      </c>
      <c r="E226" s="41"/>
      <c r="F226" s="49" t="str">
        <f t="shared" si="19"/>
        <v/>
      </c>
      <c r="G226" s="49" t="str">
        <f t="shared" si="20"/>
        <v/>
      </c>
      <c r="H226" s="22"/>
      <c r="L226" s="22"/>
      <c r="M226" s="22"/>
    </row>
    <row r="227" spans="1:14" hidden="1" outlineLevel="1" x14ac:dyDescent="0.25">
      <c r="A227" s="24" t="s">
        <v>329</v>
      </c>
      <c r="B227" s="52" t="s">
        <v>102</v>
      </c>
      <c r="E227" s="61"/>
      <c r="F227" s="49" t="str">
        <f t="shared" si="19"/>
        <v/>
      </c>
      <c r="G227" s="49" t="str">
        <f t="shared" si="20"/>
        <v/>
      </c>
      <c r="H227" s="22"/>
      <c r="L227" s="22"/>
      <c r="M227" s="22"/>
    </row>
    <row r="228" spans="1:14" ht="15" customHeight="1" collapsed="1" x14ac:dyDescent="0.25">
      <c r="A228" s="43"/>
      <c r="B228" s="44" t="s">
        <v>330</v>
      </c>
      <c r="C228" s="43"/>
      <c r="D228" s="43"/>
      <c r="E228" s="45"/>
      <c r="F228" s="46"/>
      <c r="G228" s="46"/>
      <c r="H228" s="22"/>
      <c r="L228" s="22"/>
      <c r="M228" s="22"/>
    </row>
    <row r="229" spans="1:14" x14ac:dyDescent="0.25">
      <c r="A229" s="24" t="s">
        <v>331</v>
      </c>
      <c r="B229" s="41" t="s">
        <v>332</v>
      </c>
      <c r="C229" s="69" t="s">
        <v>1286</v>
      </c>
      <c r="H229" s="22"/>
      <c r="L229" s="22"/>
      <c r="M229" s="22"/>
    </row>
    <row r="230" spans="1:14" ht="15" customHeight="1" x14ac:dyDescent="0.25">
      <c r="A230" s="43"/>
      <c r="B230" s="44" t="s">
        <v>333</v>
      </c>
      <c r="C230" s="43"/>
      <c r="D230" s="43"/>
      <c r="E230" s="45"/>
      <c r="F230" s="46"/>
      <c r="G230" s="46"/>
      <c r="H230" s="22"/>
      <c r="L230" s="22"/>
      <c r="M230" s="22"/>
    </row>
    <row r="231" spans="1:14" x14ac:dyDescent="0.25">
      <c r="A231" s="24" t="s">
        <v>11</v>
      </c>
      <c r="B231" s="24" t="s">
        <v>1158</v>
      </c>
      <c r="C231" s="107">
        <f>+C53</f>
        <v>20556.50760935045</v>
      </c>
      <c r="E231" s="41"/>
      <c r="H231" s="22"/>
      <c r="L231" s="22"/>
      <c r="M231" s="22"/>
    </row>
    <row r="232" spans="1:14" x14ac:dyDescent="0.25">
      <c r="A232" s="24" t="s">
        <v>334</v>
      </c>
      <c r="B232" s="64" t="s">
        <v>335</v>
      </c>
      <c r="C232" s="24" t="s">
        <v>1291</v>
      </c>
      <c r="E232" s="41"/>
      <c r="H232" s="22"/>
      <c r="L232" s="22"/>
      <c r="M232" s="22"/>
    </row>
    <row r="233" spans="1:14" x14ac:dyDescent="0.25">
      <c r="A233" s="24" t="s">
        <v>336</v>
      </c>
      <c r="B233" s="64" t="s">
        <v>337</v>
      </c>
      <c r="C233" s="24" t="s">
        <v>981</v>
      </c>
      <c r="E233" s="41"/>
      <c r="H233" s="22"/>
      <c r="L233" s="22"/>
      <c r="M233" s="22"/>
    </row>
    <row r="234" spans="1:14" hidden="1" outlineLevel="1" x14ac:dyDescent="0.25">
      <c r="A234" s="24" t="s">
        <v>338</v>
      </c>
      <c r="B234" s="39" t="s">
        <v>339</v>
      </c>
      <c r="C234" s="41"/>
      <c r="D234" s="41"/>
      <c r="E234" s="41"/>
      <c r="H234" s="22"/>
      <c r="L234" s="22"/>
      <c r="M234" s="22"/>
    </row>
    <row r="235" spans="1:14" hidden="1" outlineLevel="1" x14ac:dyDescent="0.25">
      <c r="A235" s="24" t="s">
        <v>340</v>
      </c>
      <c r="B235" s="39" t="s">
        <v>341</v>
      </c>
      <c r="C235" s="41"/>
      <c r="D235" s="41"/>
      <c r="E235" s="41"/>
      <c r="H235" s="22"/>
      <c r="L235" s="22"/>
      <c r="M235" s="22"/>
    </row>
    <row r="236" spans="1:14" hidden="1" outlineLevel="1" x14ac:dyDescent="0.25">
      <c r="A236" s="24" t="s">
        <v>342</v>
      </c>
      <c r="B236" s="39" t="s">
        <v>343</v>
      </c>
      <c r="C236" s="41"/>
      <c r="D236" s="41"/>
      <c r="E236" s="41"/>
      <c r="H236" s="22"/>
      <c r="L236" s="22"/>
      <c r="M236" s="22"/>
    </row>
    <row r="237" spans="1:14" hidden="1" outlineLevel="1" x14ac:dyDescent="0.25">
      <c r="A237" s="24" t="s">
        <v>344</v>
      </c>
      <c r="C237" s="41"/>
      <c r="D237" s="41"/>
      <c r="E237" s="41"/>
      <c r="H237" s="22"/>
      <c r="L237" s="22"/>
      <c r="M237" s="22"/>
    </row>
    <row r="238" spans="1:14" hidden="1" outlineLevel="1" x14ac:dyDescent="0.25">
      <c r="A238" s="24" t="s">
        <v>345</v>
      </c>
      <c r="C238" s="41"/>
      <c r="D238" s="41"/>
      <c r="E238" s="41"/>
      <c r="H238" s="22"/>
      <c r="L238" s="22"/>
      <c r="M238" s="22"/>
    </row>
    <row r="239" spans="1:14" hidden="1" outlineLevel="1" x14ac:dyDescent="0.25">
      <c r="A239" s="24" t="s">
        <v>346</v>
      </c>
      <c r="D239"/>
      <c r="E239"/>
      <c r="F239"/>
      <c r="G239"/>
      <c r="H239" s="22"/>
      <c r="K239" s="65"/>
      <c r="L239" s="65"/>
      <c r="M239" s="65"/>
      <c r="N239" s="65"/>
    </row>
    <row r="240" spans="1:14" hidden="1" outlineLevel="1" x14ac:dyDescent="0.25">
      <c r="A240" s="24" t="s">
        <v>347</v>
      </c>
      <c r="D240"/>
      <c r="E240"/>
      <c r="F240"/>
      <c r="G240"/>
      <c r="H240" s="22"/>
      <c r="K240" s="65"/>
      <c r="L240" s="65"/>
      <c r="M240" s="65"/>
      <c r="N240" s="65"/>
    </row>
    <row r="241" spans="1:14" hidden="1" outlineLevel="1" x14ac:dyDescent="0.25">
      <c r="A241" s="24" t="s">
        <v>348</v>
      </c>
      <c r="D241"/>
      <c r="E241"/>
      <c r="F241"/>
      <c r="G241"/>
      <c r="H241" s="22"/>
      <c r="K241" s="65"/>
      <c r="L241" s="65"/>
      <c r="M241" s="65"/>
      <c r="N241" s="65"/>
    </row>
    <row r="242" spans="1:14" hidden="1" outlineLevel="1" x14ac:dyDescent="0.25">
      <c r="A242" s="24" t="s">
        <v>349</v>
      </c>
      <c r="D242"/>
      <c r="E242"/>
      <c r="F242"/>
      <c r="G242"/>
      <c r="H242" s="22"/>
      <c r="K242" s="65"/>
      <c r="L242" s="65"/>
      <c r="M242" s="65"/>
      <c r="N242" s="65"/>
    </row>
    <row r="243" spans="1:14" hidden="1" outlineLevel="1" x14ac:dyDescent="0.25">
      <c r="A243" s="24" t="s">
        <v>350</v>
      </c>
      <c r="D243"/>
      <c r="E243"/>
      <c r="F243"/>
      <c r="G243"/>
      <c r="H243" s="22"/>
      <c r="K243" s="65"/>
      <c r="L243" s="65"/>
      <c r="M243" s="65"/>
      <c r="N243" s="65"/>
    </row>
    <row r="244" spans="1:14" hidden="1" outlineLevel="1" x14ac:dyDescent="0.25">
      <c r="A244" s="24" t="s">
        <v>351</v>
      </c>
      <c r="D244"/>
      <c r="E244"/>
      <c r="F244"/>
      <c r="G244"/>
      <c r="H244" s="22"/>
      <c r="K244" s="65"/>
      <c r="L244" s="65"/>
      <c r="M244" s="65"/>
      <c r="N244" s="65"/>
    </row>
    <row r="245" spans="1:14" hidden="1" outlineLevel="1" x14ac:dyDescent="0.25">
      <c r="A245" s="24" t="s">
        <v>352</v>
      </c>
      <c r="D245"/>
      <c r="E245"/>
      <c r="F245"/>
      <c r="G245"/>
      <c r="H245" s="22"/>
      <c r="K245" s="65"/>
      <c r="L245" s="65"/>
      <c r="M245" s="65"/>
      <c r="N245" s="65"/>
    </row>
    <row r="246" spans="1:14" hidden="1" outlineLevel="1" x14ac:dyDescent="0.25">
      <c r="A246" s="24" t="s">
        <v>353</v>
      </c>
      <c r="D246"/>
      <c r="E246"/>
      <c r="F246"/>
      <c r="G246"/>
      <c r="H246" s="22"/>
      <c r="K246" s="65"/>
      <c r="L246" s="65"/>
      <c r="M246" s="65"/>
      <c r="N246" s="65"/>
    </row>
    <row r="247" spans="1:14" hidden="1" outlineLevel="1" x14ac:dyDescent="0.25">
      <c r="A247" s="24" t="s">
        <v>354</v>
      </c>
      <c r="D247"/>
      <c r="E247"/>
      <c r="F247"/>
      <c r="G247"/>
      <c r="H247" s="22"/>
      <c r="K247" s="65"/>
      <c r="L247" s="65"/>
      <c r="M247" s="65"/>
      <c r="N247" s="65"/>
    </row>
    <row r="248" spans="1:14" hidden="1" outlineLevel="1" x14ac:dyDescent="0.25">
      <c r="A248" s="24" t="s">
        <v>355</v>
      </c>
      <c r="D248"/>
      <c r="E248"/>
      <c r="F248"/>
      <c r="G248"/>
      <c r="H248" s="22"/>
      <c r="K248" s="65"/>
      <c r="L248" s="65"/>
      <c r="M248" s="65"/>
      <c r="N248" s="65"/>
    </row>
    <row r="249" spans="1:14" hidden="1" outlineLevel="1" x14ac:dyDescent="0.25">
      <c r="A249" s="24" t="s">
        <v>356</v>
      </c>
      <c r="D249"/>
      <c r="E249"/>
      <c r="F249"/>
      <c r="G249"/>
      <c r="H249" s="22"/>
      <c r="K249" s="65"/>
      <c r="L249" s="65"/>
      <c r="M249" s="65"/>
      <c r="N249" s="65"/>
    </row>
    <row r="250" spans="1:14" hidden="1" outlineLevel="1" x14ac:dyDescent="0.25">
      <c r="A250" s="24" t="s">
        <v>357</v>
      </c>
      <c r="D250"/>
      <c r="E250"/>
      <c r="F250"/>
      <c r="G250"/>
      <c r="H250" s="22"/>
      <c r="K250" s="65"/>
      <c r="L250" s="65"/>
      <c r="M250" s="65"/>
      <c r="N250" s="65"/>
    </row>
    <row r="251" spans="1:14" hidden="1" outlineLevel="1" x14ac:dyDescent="0.25">
      <c r="A251" s="24" t="s">
        <v>358</v>
      </c>
      <c r="D251"/>
      <c r="E251"/>
      <c r="F251"/>
      <c r="G251"/>
      <c r="H251" s="22"/>
      <c r="K251" s="65"/>
      <c r="L251" s="65"/>
      <c r="M251" s="65"/>
      <c r="N251" s="65"/>
    </row>
    <row r="252" spans="1:14" hidden="1" outlineLevel="1" x14ac:dyDescent="0.25">
      <c r="A252" s="24" t="s">
        <v>359</v>
      </c>
      <c r="D252"/>
      <c r="E252"/>
      <c r="F252"/>
      <c r="G252"/>
      <c r="H252" s="22"/>
      <c r="K252" s="65"/>
      <c r="L252" s="65"/>
      <c r="M252" s="65"/>
      <c r="N252" s="65"/>
    </row>
    <row r="253" spans="1:14" hidden="1" outlineLevel="1" x14ac:dyDescent="0.25">
      <c r="A253" s="24" t="s">
        <v>360</v>
      </c>
      <c r="D253"/>
      <c r="E253"/>
      <c r="F253"/>
      <c r="G253"/>
      <c r="H253" s="22"/>
      <c r="K253" s="65"/>
      <c r="L253" s="65"/>
      <c r="M253" s="65"/>
      <c r="N253" s="65"/>
    </row>
    <row r="254" spans="1:14" hidden="1" outlineLevel="1" x14ac:dyDescent="0.25">
      <c r="A254" s="24" t="s">
        <v>361</v>
      </c>
      <c r="D254"/>
      <c r="E254"/>
      <c r="F254"/>
      <c r="G254"/>
      <c r="H254" s="22"/>
      <c r="K254" s="65"/>
      <c r="L254" s="65"/>
      <c r="M254" s="65"/>
      <c r="N254" s="65"/>
    </row>
    <row r="255" spans="1:14" hidden="1" outlineLevel="1" x14ac:dyDescent="0.25">
      <c r="A255" s="24" t="s">
        <v>362</v>
      </c>
      <c r="D255"/>
      <c r="E255"/>
      <c r="F255"/>
      <c r="G255"/>
      <c r="H255" s="22"/>
      <c r="K255" s="65"/>
      <c r="L255" s="65"/>
      <c r="M255" s="65"/>
      <c r="N255" s="65"/>
    </row>
    <row r="256" spans="1:14" hidden="1" outlineLevel="1" x14ac:dyDescent="0.25">
      <c r="A256" s="24" t="s">
        <v>363</v>
      </c>
      <c r="D256"/>
      <c r="E256"/>
      <c r="F256"/>
      <c r="G256"/>
      <c r="H256" s="22"/>
      <c r="K256" s="65"/>
      <c r="L256" s="65"/>
      <c r="M256" s="65"/>
      <c r="N256" s="65"/>
    </row>
    <row r="257" spans="1:14" hidden="1" outlineLevel="1" x14ac:dyDescent="0.25">
      <c r="A257" s="24" t="s">
        <v>364</v>
      </c>
      <c r="D257"/>
      <c r="E257"/>
      <c r="F257"/>
      <c r="G257"/>
      <c r="H257" s="22"/>
      <c r="K257" s="65"/>
      <c r="L257" s="65"/>
      <c r="M257" s="65"/>
      <c r="N257" s="65"/>
    </row>
    <row r="258" spans="1:14" hidden="1" outlineLevel="1" x14ac:dyDescent="0.25">
      <c r="A258" s="24" t="s">
        <v>365</v>
      </c>
      <c r="D258"/>
      <c r="E258"/>
      <c r="F258"/>
      <c r="G258"/>
      <c r="H258" s="22"/>
      <c r="K258" s="65"/>
      <c r="L258" s="65"/>
      <c r="M258" s="65"/>
      <c r="N258" s="65"/>
    </row>
    <row r="259" spans="1:14" hidden="1" outlineLevel="1" x14ac:dyDescent="0.25">
      <c r="A259" s="24" t="s">
        <v>366</v>
      </c>
      <c r="D259"/>
      <c r="E259"/>
      <c r="F259"/>
      <c r="G259"/>
      <c r="H259" s="22"/>
      <c r="K259" s="65"/>
      <c r="L259" s="65"/>
      <c r="M259" s="65"/>
      <c r="N259" s="65"/>
    </row>
    <row r="260" spans="1:14" hidden="1" outlineLevel="1" x14ac:dyDescent="0.25">
      <c r="A260" s="24" t="s">
        <v>367</v>
      </c>
      <c r="D260"/>
      <c r="E260"/>
      <c r="F260"/>
      <c r="G260"/>
      <c r="H260" s="22"/>
      <c r="K260" s="65"/>
      <c r="L260" s="65"/>
      <c r="M260" s="65"/>
      <c r="N260" s="65"/>
    </row>
    <row r="261" spans="1:14" hidden="1" outlineLevel="1" x14ac:dyDescent="0.25">
      <c r="A261" s="24" t="s">
        <v>368</v>
      </c>
      <c r="D261"/>
      <c r="E261"/>
      <c r="F261"/>
      <c r="G261"/>
      <c r="H261" s="22"/>
      <c r="K261" s="65"/>
      <c r="L261" s="65"/>
      <c r="M261" s="65"/>
      <c r="N261" s="65"/>
    </row>
    <row r="262" spans="1:14" hidden="1" outlineLevel="1" x14ac:dyDescent="0.25">
      <c r="A262" s="24" t="s">
        <v>369</v>
      </c>
      <c r="D262"/>
      <c r="E262"/>
      <c r="F262"/>
      <c r="G262"/>
      <c r="H262" s="22"/>
      <c r="K262" s="65"/>
      <c r="L262" s="65"/>
      <c r="M262" s="65"/>
      <c r="N262" s="65"/>
    </row>
    <row r="263" spans="1:14" hidden="1" outlineLevel="1" x14ac:dyDescent="0.25">
      <c r="A263" s="24" t="s">
        <v>370</v>
      </c>
      <c r="D263"/>
      <c r="E263"/>
      <c r="F263"/>
      <c r="G263"/>
      <c r="H263" s="22"/>
      <c r="K263" s="65"/>
      <c r="L263" s="65"/>
      <c r="M263" s="65"/>
      <c r="N263" s="65"/>
    </row>
    <row r="264" spans="1:14" hidden="1" outlineLevel="1" x14ac:dyDescent="0.25">
      <c r="A264" s="24" t="s">
        <v>371</v>
      </c>
      <c r="D264"/>
      <c r="E264"/>
      <c r="F264"/>
      <c r="G264"/>
      <c r="H264" s="22"/>
      <c r="K264" s="65"/>
      <c r="L264" s="65"/>
      <c r="M264" s="65"/>
      <c r="N264" s="65"/>
    </row>
    <row r="265" spans="1:14" hidden="1" outlineLevel="1" x14ac:dyDescent="0.25">
      <c r="A265" s="24" t="s">
        <v>372</v>
      </c>
      <c r="D265"/>
      <c r="E265"/>
      <c r="F265"/>
      <c r="G265"/>
      <c r="H265" s="22"/>
      <c r="K265" s="65"/>
      <c r="L265" s="65"/>
      <c r="M265" s="65"/>
      <c r="N265" s="65"/>
    </row>
    <row r="266" spans="1:14" hidden="1" outlineLevel="1" x14ac:dyDescent="0.25">
      <c r="A266" s="24" t="s">
        <v>373</v>
      </c>
      <c r="D266"/>
      <c r="E266"/>
      <c r="F266"/>
      <c r="G266"/>
      <c r="H266" s="22"/>
      <c r="K266" s="65"/>
      <c r="L266" s="65"/>
      <c r="M266" s="65"/>
      <c r="N266" s="65"/>
    </row>
    <row r="267" spans="1:14" hidden="1" outlineLevel="1" x14ac:dyDescent="0.25">
      <c r="A267" s="24" t="s">
        <v>374</v>
      </c>
      <c r="D267"/>
      <c r="E267"/>
      <c r="F267"/>
      <c r="G267"/>
      <c r="H267" s="22"/>
      <c r="K267" s="65"/>
      <c r="L267" s="65"/>
      <c r="M267" s="65"/>
      <c r="N267" s="65"/>
    </row>
    <row r="268" spans="1:14" hidden="1" outlineLevel="1" x14ac:dyDescent="0.25">
      <c r="A268" s="24" t="s">
        <v>375</v>
      </c>
      <c r="D268"/>
      <c r="E268"/>
      <c r="F268"/>
      <c r="G268"/>
      <c r="H268" s="22"/>
      <c r="K268" s="65"/>
      <c r="L268" s="65"/>
      <c r="M268" s="65"/>
      <c r="N268" s="65"/>
    </row>
    <row r="269" spans="1:14" hidden="1" outlineLevel="1" x14ac:dyDescent="0.25">
      <c r="A269" s="24" t="s">
        <v>376</v>
      </c>
      <c r="D269"/>
      <c r="E269"/>
      <c r="F269"/>
      <c r="G269"/>
      <c r="H269" s="22"/>
      <c r="K269" s="65"/>
      <c r="L269" s="65"/>
      <c r="M269" s="65"/>
      <c r="N269" s="65"/>
    </row>
    <row r="270" spans="1:14" hidden="1" outlineLevel="1" x14ac:dyDescent="0.25">
      <c r="A270" s="24" t="s">
        <v>377</v>
      </c>
      <c r="D270"/>
      <c r="E270"/>
      <c r="F270"/>
      <c r="G270"/>
      <c r="H270" s="22"/>
      <c r="K270" s="65"/>
      <c r="L270" s="65"/>
      <c r="M270" s="65"/>
      <c r="N270" s="65"/>
    </row>
    <row r="271" spans="1:14" hidden="1" outlineLevel="1" x14ac:dyDescent="0.25">
      <c r="A271" s="24" t="s">
        <v>378</v>
      </c>
      <c r="D271"/>
      <c r="E271"/>
      <c r="F271"/>
      <c r="G271"/>
      <c r="H271" s="22"/>
      <c r="K271" s="65"/>
      <c r="L271" s="65"/>
      <c r="M271" s="65"/>
      <c r="N271" s="65"/>
    </row>
    <row r="272" spans="1:14" hidden="1" outlineLevel="1" x14ac:dyDescent="0.25">
      <c r="A272" s="24" t="s">
        <v>379</v>
      </c>
      <c r="D272"/>
      <c r="E272"/>
      <c r="F272"/>
      <c r="G272"/>
      <c r="H272" s="22"/>
      <c r="K272" s="65"/>
      <c r="L272" s="65"/>
      <c r="M272" s="65"/>
      <c r="N272" s="65"/>
    </row>
    <row r="273" spans="1:14" hidden="1" outlineLevel="1" x14ac:dyDescent="0.25">
      <c r="A273" s="24" t="s">
        <v>380</v>
      </c>
      <c r="D273"/>
      <c r="E273"/>
      <c r="F273"/>
      <c r="G273"/>
      <c r="H273" s="22"/>
      <c r="K273" s="65"/>
      <c r="L273" s="65"/>
      <c r="M273" s="65"/>
      <c r="N273" s="65"/>
    </row>
    <row r="274" spans="1:14" hidden="1" outlineLevel="1" x14ac:dyDescent="0.25">
      <c r="A274" s="24" t="s">
        <v>381</v>
      </c>
      <c r="D274"/>
      <c r="E274"/>
      <c r="F274"/>
      <c r="G274"/>
      <c r="H274" s="22"/>
      <c r="K274" s="65"/>
      <c r="L274" s="65"/>
      <c r="M274" s="65"/>
      <c r="N274" s="65"/>
    </row>
    <row r="275" spans="1:14" hidden="1" outlineLevel="1" x14ac:dyDescent="0.25">
      <c r="A275" s="24" t="s">
        <v>382</v>
      </c>
      <c r="D275"/>
      <c r="E275"/>
      <c r="F275"/>
      <c r="G275"/>
      <c r="H275" s="22"/>
      <c r="K275" s="65"/>
      <c r="L275" s="65"/>
      <c r="M275" s="65"/>
      <c r="N275" s="65"/>
    </row>
    <row r="276" spans="1:14" hidden="1" outlineLevel="1" x14ac:dyDescent="0.25">
      <c r="A276" s="24" t="s">
        <v>383</v>
      </c>
      <c r="D276"/>
      <c r="E276"/>
      <c r="F276"/>
      <c r="G276"/>
      <c r="H276" s="22"/>
      <c r="K276" s="65"/>
      <c r="L276" s="65"/>
      <c r="M276" s="65"/>
      <c r="N276" s="65"/>
    </row>
    <row r="277" spans="1:14" hidden="1" outlineLevel="1" x14ac:dyDescent="0.25">
      <c r="A277" s="24" t="s">
        <v>384</v>
      </c>
      <c r="D277"/>
      <c r="E277"/>
      <c r="F277"/>
      <c r="G277"/>
      <c r="H277" s="22"/>
      <c r="K277" s="65"/>
      <c r="L277" s="65"/>
      <c r="M277" s="65"/>
      <c r="N277" s="65"/>
    </row>
    <row r="278" spans="1:14" hidden="1" outlineLevel="1" x14ac:dyDescent="0.25">
      <c r="A278" s="24" t="s">
        <v>385</v>
      </c>
      <c r="D278"/>
      <c r="E278"/>
      <c r="F278"/>
      <c r="G278"/>
      <c r="H278" s="22"/>
      <c r="K278" s="65"/>
      <c r="L278" s="65"/>
      <c r="M278" s="65"/>
      <c r="N278" s="65"/>
    </row>
    <row r="279" spans="1:14" hidden="1" outlineLevel="1" x14ac:dyDescent="0.25">
      <c r="A279" s="24" t="s">
        <v>386</v>
      </c>
      <c r="D279"/>
      <c r="E279"/>
      <c r="F279"/>
      <c r="G279"/>
      <c r="H279" s="22"/>
      <c r="K279" s="65"/>
      <c r="L279" s="65"/>
      <c r="M279" s="65"/>
      <c r="N279" s="65"/>
    </row>
    <row r="280" spans="1:14" hidden="1" outlineLevel="1" x14ac:dyDescent="0.25">
      <c r="A280" s="24" t="s">
        <v>387</v>
      </c>
      <c r="D280"/>
      <c r="E280"/>
      <c r="F280"/>
      <c r="G280"/>
      <c r="H280" s="22"/>
      <c r="K280" s="65"/>
      <c r="L280" s="65"/>
      <c r="M280" s="65"/>
      <c r="N280" s="65"/>
    </row>
    <row r="281" spans="1:14" hidden="1" outlineLevel="1" x14ac:dyDescent="0.25">
      <c r="A281" s="24" t="s">
        <v>388</v>
      </c>
      <c r="D281"/>
      <c r="E281"/>
      <c r="F281"/>
      <c r="G281"/>
      <c r="H281" s="22"/>
      <c r="K281" s="65"/>
      <c r="L281" s="65"/>
      <c r="M281" s="65"/>
      <c r="N281" s="65"/>
    </row>
    <row r="282" spans="1:14" hidden="1" outlineLevel="1" x14ac:dyDescent="0.25">
      <c r="A282" s="24" t="s">
        <v>389</v>
      </c>
      <c r="D282"/>
      <c r="E282"/>
      <c r="F282"/>
      <c r="G282"/>
      <c r="H282" s="22"/>
      <c r="K282" s="65"/>
      <c r="L282" s="65"/>
      <c r="M282" s="65"/>
      <c r="N282" s="65"/>
    </row>
    <row r="283" spans="1:14" hidden="1" outlineLevel="1" x14ac:dyDescent="0.25">
      <c r="A283" s="24" t="s">
        <v>390</v>
      </c>
      <c r="D283"/>
      <c r="E283"/>
      <c r="F283"/>
      <c r="G283"/>
      <c r="H283" s="22"/>
      <c r="K283" s="65"/>
      <c r="L283" s="65"/>
      <c r="M283" s="65"/>
      <c r="N283" s="65"/>
    </row>
    <row r="284" spans="1:14" hidden="1" outlineLevel="1" x14ac:dyDescent="0.25">
      <c r="A284" s="24" t="s">
        <v>391</v>
      </c>
      <c r="D284"/>
      <c r="E284"/>
      <c r="F284"/>
      <c r="G284"/>
      <c r="H284" s="22"/>
      <c r="K284" s="65"/>
      <c r="L284" s="65"/>
      <c r="M284" s="65"/>
      <c r="N284" s="65"/>
    </row>
    <row r="285" spans="1:14" ht="37.5" collapsed="1" x14ac:dyDescent="0.25">
      <c r="A285" s="35"/>
      <c r="B285" s="35" t="s">
        <v>392</v>
      </c>
      <c r="C285" s="35" t="s">
        <v>1</v>
      </c>
      <c r="D285" s="35" t="s">
        <v>1</v>
      </c>
      <c r="E285" s="35"/>
      <c r="F285" s="36"/>
      <c r="G285" s="37"/>
      <c r="H285" s="22"/>
      <c r="I285" s="28"/>
      <c r="J285" s="28"/>
      <c r="K285" s="28"/>
      <c r="L285" s="28"/>
      <c r="M285" s="30"/>
    </row>
    <row r="286" spans="1:14" ht="18.75" x14ac:dyDescent="0.25">
      <c r="A286" s="66" t="s">
        <v>393</v>
      </c>
      <c r="B286" s="67"/>
      <c r="C286" s="67"/>
      <c r="D286" s="67"/>
      <c r="E286" s="67"/>
      <c r="F286" s="68"/>
      <c r="G286" s="67"/>
      <c r="H286" s="22"/>
      <c r="I286" s="28"/>
      <c r="J286" s="28"/>
      <c r="K286" s="28"/>
      <c r="L286" s="28"/>
      <c r="M286" s="30"/>
    </row>
    <row r="287" spans="1:14" ht="18.75" x14ac:dyDescent="0.25">
      <c r="A287" s="66" t="s">
        <v>394</v>
      </c>
      <c r="B287" s="67"/>
      <c r="C287" s="67"/>
      <c r="D287" s="67"/>
      <c r="E287" s="67"/>
      <c r="F287" s="68"/>
      <c r="G287" s="67"/>
      <c r="H287" s="22"/>
      <c r="I287" s="28"/>
      <c r="J287" s="28"/>
      <c r="K287" s="28"/>
      <c r="L287" s="28"/>
      <c r="M287" s="30"/>
    </row>
    <row r="288" spans="1:14" x14ac:dyDescent="0.25">
      <c r="A288" s="24" t="s">
        <v>395</v>
      </c>
      <c r="B288" s="39" t="s">
        <v>396</v>
      </c>
      <c r="C288" s="69">
        <f>ROW(B38)</f>
        <v>38</v>
      </c>
      <c r="D288" s="60"/>
      <c r="E288" s="60"/>
      <c r="F288" s="60"/>
      <c r="G288" s="60"/>
      <c r="H288" s="22"/>
      <c r="I288" s="39"/>
      <c r="J288" s="69"/>
      <c r="L288" s="60"/>
      <c r="M288" s="60"/>
      <c r="N288" s="60"/>
    </row>
    <row r="289" spans="1:14" x14ac:dyDescent="0.25">
      <c r="A289" s="24" t="s">
        <v>397</v>
      </c>
      <c r="B289" s="39" t="s">
        <v>398</v>
      </c>
      <c r="C289" s="69">
        <f>ROW(B39)</f>
        <v>39</v>
      </c>
      <c r="E289" s="60"/>
      <c r="F289" s="60"/>
      <c r="H289" s="22"/>
      <c r="I289" s="39"/>
      <c r="J289" s="69"/>
      <c r="L289" s="60"/>
      <c r="M289" s="60"/>
    </row>
    <row r="290" spans="1:14" x14ac:dyDescent="0.25">
      <c r="A290" s="24" t="s">
        <v>399</v>
      </c>
      <c r="B290" s="39" t="s">
        <v>400</v>
      </c>
      <c r="C290" s="69" t="str">
        <f>ROW('B1. HTT Mortgage Assets'!B43)&amp; " for Mortgage Assets"</f>
        <v>43 for Mortgage Assets</v>
      </c>
      <c r="D290" s="69" t="e">
        <f>ROW(#REF!)&amp; " for Public Sector Assets"</f>
        <v>#REF!</v>
      </c>
      <c r="E290" s="70"/>
      <c r="F290" s="60"/>
      <c r="G290" s="70"/>
      <c r="H290" s="22"/>
      <c r="I290" s="39"/>
      <c r="J290" s="69"/>
      <c r="K290" s="69"/>
      <c r="L290" s="70"/>
      <c r="M290" s="60"/>
      <c r="N290" s="70"/>
    </row>
    <row r="291" spans="1:14" x14ac:dyDescent="0.25">
      <c r="A291" s="24" t="s">
        <v>401</v>
      </c>
      <c r="B291" s="39" t="s">
        <v>402</v>
      </c>
      <c r="C291" s="69">
        <f>ROW(B52)</f>
        <v>52</v>
      </c>
      <c r="H291" s="22"/>
      <c r="I291" s="39"/>
      <c r="J291" s="69"/>
    </row>
    <row r="292" spans="1:14" x14ac:dyDescent="0.25">
      <c r="A292" s="24" t="s">
        <v>403</v>
      </c>
      <c r="B292" s="39" t="s">
        <v>404</v>
      </c>
      <c r="C292" s="71" t="str">
        <f>ROW('B1. HTT Mortgage Assets'!B166)&amp;" for Residential Mortgage Assets"</f>
        <v>166 for Residential Mortgage Assets</v>
      </c>
      <c r="D292" s="69" t="str">
        <f>ROW('B1. HTT Mortgage Assets'!B267 )&amp; " for Commercial Mortgage Assets"</f>
        <v>267 for Commercial Mortgage Assets</v>
      </c>
      <c r="E292" s="70"/>
      <c r="F292" s="69" t="e">
        <f>ROW(#REF!)&amp; " for Public Sector Assets"</f>
        <v>#REF!</v>
      </c>
      <c r="G292" s="70"/>
      <c r="H292" s="22"/>
      <c r="I292" s="39"/>
      <c r="J292" s="65"/>
      <c r="K292" s="69"/>
      <c r="L292" s="70"/>
      <c r="N292" s="70"/>
    </row>
    <row r="293" spans="1:14" x14ac:dyDescent="0.25">
      <c r="A293" s="24" t="s">
        <v>405</v>
      </c>
      <c r="B293" s="39" t="s">
        <v>406</v>
      </c>
      <c r="C293" s="69" t="str">
        <f>ROW('B1. HTT Mortgage Assets'!B130)&amp;" for Mortgage Assets"</f>
        <v>130 for Mortgage Assets</v>
      </c>
      <c r="D293" s="69" t="e">
        <f>ROW(#REF!)&amp;" for Public Sector Assets"</f>
        <v>#REF!</v>
      </c>
      <c r="H293" s="22"/>
      <c r="I293" s="39"/>
      <c r="M293" s="70"/>
    </row>
    <row r="294" spans="1:14" x14ac:dyDescent="0.25">
      <c r="A294" s="24" t="s">
        <v>407</v>
      </c>
      <c r="B294" s="39" t="s">
        <v>408</v>
      </c>
      <c r="C294" s="69">
        <f>ROW(B111)</f>
        <v>111</v>
      </c>
      <c r="F294" s="70"/>
      <c r="H294" s="22"/>
      <c r="I294" s="39"/>
      <c r="J294" s="69"/>
      <c r="M294" s="70"/>
    </row>
    <row r="295" spans="1:14" x14ac:dyDescent="0.25">
      <c r="A295" s="24" t="s">
        <v>409</v>
      </c>
      <c r="B295" s="39" t="s">
        <v>410</v>
      </c>
      <c r="C295" s="69">
        <f>ROW(B163)</f>
        <v>163</v>
      </c>
      <c r="E295" s="70"/>
      <c r="F295" s="70"/>
      <c r="H295" s="22"/>
      <c r="I295" s="39"/>
      <c r="J295" s="69"/>
      <c r="L295" s="70"/>
      <c r="M295" s="70"/>
    </row>
    <row r="296" spans="1:14" x14ac:dyDescent="0.25">
      <c r="A296" s="24" t="s">
        <v>411</v>
      </c>
      <c r="B296" s="39" t="s">
        <v>412</v>
      </c>
      <c r="C296" s="69">
        <f>ROW(B137)</f>
        <v>137</v>
      </c>
      <c r="E296" s="70"/>
      <c r="F296" s="70"/>
      <c r="H296" s="22"/>
      <c r="I296" s="39"/>
      <c r="J296" s="69"/>
      <c r="L296" s="70"/>
      <c r="M296" s="70"/>
    </row>
    <row r="297" spans="1:14" ht="30" x14ac:dyDescent="0.25">
      <c r="A297" s="24" t="s">
        <v>413</v>
      </c>
      <c r="B297" s="24" t="s">
        <v>414</v>
      </c>
      <c r="C297" s="69" t="str">
        <f>ROW('C. HTT Harmonised Glossary'!B17)&amp;" for Harmonised Glossary"</f>
        <v>17 for Harmonised Glossary</v>
      </c>
      <c r="E297" s="70"/>
      <c r="H297" s="22"/>
      <c r="J297" s="69"/>
      <c r="L297" s="70"/>
    </row>
    <row r="298" spans="1:14" x14ac:dyDescent="0.25">
      <c r="A298" s="24" t="s">
        <v>415</v>
      </c>
      <c r="B298" s="39" t="s">
        <v>416</v>
      </c>
      <c r="C298" s="69">
        <f>ROW(B65)</f>
        <v>65</v>
      </c>
      <c r="E298" s="70"/>
      <c r="H298" s="22"/>
      <c r="I298" s="39"/>
      <c r="J298" s="69"/>
      <c r="L298" s="70"/>
    </row>
    <row r="299" spans="1:14" x14ac:dyDescent="0.25">
      <c r="A299" s="24" t="s">
        <v>417</v>
      </c>
      <c r="B299" s="39" t="s">
        <v>418</v>
      </c>
      <c r="C299" s="69">
        <f>ROW(B88)</f>
        <v>88</v>
      </c>
      <c r="E299" s="70"/>
      <c r="H299" s="22"/>
      <c r="I299" s="39"/>
      <c r="J299" s="69"/>
      <c r="L299" s="70"/>
    </row>
    <row r="300" spans="1:14" x14ac:dyDescent="0.25">
      <c r="A300" s="24" t="s">
        <v>419</v>
      </c>
      <c r="B300" s="39" t="s">
        <v>420</v>
      </c>
      <c r="C300" s="69" t="str">
        <f>ROW('B1. HTT Mortgage Assets'!B160)&amp; " for Mortgage Assets"</f>
        <v>160 for Mortgage Assets</v>
      </c>
      <c r="D300" s="69" t="e">
        <f>ROW(#REF!)&amp; " for Public Sector Assets"</f>
        <v>#REF!</v>
      </c>
      <c r="E300" s="70"/>
      <c r="H300" s="22"/>
      <c r="I300" s="39"/>
      <c r="J300" s="69"/>
      <c r="K300" s="69"/>
      <c r="L300" s="70"/>
    </row>
    <row r="301" spans="1:14" hidden="1" outlineLevel="1" x14ac:dyDescent="0.25">
      <c r="A301" s="24" t="s">
        <v>421</v>
      </c>
      <c r="B301" s="39"/>
      <c r="C301" s="69"/>
      <c r="D301" s="69"/>
      <c r="E301" s="70"/>
      <c r="H301" s="22"/>
      <c r="I301" s="39"/>
      <c r="J301" s="69"/>
      <c r="K301" s="69"/>
      <c r="L301" s="70"/>
    </row>
    <row r="302" spans="1:14" hidden="1" outlineLevel="1" x14ac:dyDescent="0.25">
      <c r="A302" s="24" t="s">
        <v>422</v>
      </c>
      <c r="B302" s="39"/>
      <c r="C302" s="69"/>
      <c r="D302" s="69"/>
      <c r="E302" s="70"/>
      <c r="H302" s="22"/>
      <c r="I302" s="39"/>
      <c r="J302" s="69"/>
      <c r="K302" s="69"/>
      <c r="L302" s="70"/>
    </row>
    <row r="303" spans="1:14" hidden="1" outlineLevel="1" x14ac:dyDescent="0.25">
      <c r="A303" s="24" t="s">
        <v>423</v>
      </c>
      <c r="B303" s="39"/>
      <c r="C303" s="69"/>
      <c r="D303" s="69"/>
      <c r="E303" s="70"/>
      <c r="H303" s="22"/>
      <c r="I303" s="39"/>
      <c r="J303" s="69"/>
      <c r="K303" s="69"/>
      <c r="L303" s="70"/>
    </row>
    <row r="304" spans="1:14" hidden="1" outlineLevel="1" x14ac:dyDescent="0.25">
      <c r="A304" s="24" t="s">
        <v>424</v>
      </c>
      <c r="B304" s="39"/>
      <c r="C304" s="69"/>
      <c r="D304" s="69"/>
      <c r="E304" s="70"/>
      <c r="H304" s="22"/>
      <c r="I304" s="39"/>
      <c r="J304" s="69"/>
      <c r="K304" s="69"/>
      <c r="L304" s="70"/>
    </row>
    <row r="305" spans="1:13" hidden="1" outlineLevel="1" x14ac:dyDescent="0.25">
      <c r="A305" s="24" t="s">
        <v>425</v>
      </c>
      <c r="B305" s="39"/>
      <c r="C305" s="69"/>
      <c r="D305" s="69"/>
      <c r="E305" s="70"/>
      <c r="H305" s="22"/>
      <c r="I305" s="39"/>
      <c r="J305" s="69"/>
      <c r="K305" s="69"/>
      <c r="L305" s="70"/>
    </row>
    <row r="306" spans="1:13" hidden="1" outlineLevel="1" x14ac:dyDescent="0.25">
      <c r="A306" s="24" t="s">
        <v>426</v>
      </c>
      <c r="B306" s="39"/>
      <c r="C306" s="69"/>
      <c r="D306" s="69"/>
      <c r="E306" s="70"/>
      <c r="H306" s="22"/>
      <c r="I306" s="39"/>
      <c r="J306" s="69"/>
      <c r="K306" s="69"/>
      <c r="L306" s="70"/>
    </row>
    <row r="307" spans="1:13" hidden="1" outlineLevel="1" x14ac:dyDescent="0.25">
      <c r="A307" s="24" t="s">
        <v>427</v>
      </c>
      <c r="B307" s="39"/>
      <c r="C307" s="69"/>
      <c r="D307" s="69"/>
      <c r="E307" s="70"/>
      <c r="H307" s="22"/>
      <c r="I307" s="39"/>
      <c r="J307" s="69"/>
      <c r="K307" s="69"/>
      <c r="L307" s="70"/>
    </row>
    <row r="308" spans="1:13" hidden="1" outlineLevel="1" x14ac:dyDescent="0.25">
      <c r="A308" s="24" t="s">
        <v>428</v>
      </c>
      <c r="B308" s="39"/>
      <c r="C308" s="69"/>
      <c r="D308" s="69"/>
      <c r="E308" s="70"/>
      <c r="H308" s="22"/>
      <c r="I308" s="39"/>
      <c r="J308" s="69"/>
      <c r="K308" s="69"/>
      <c r="L308" s="70"/>
    </row>
    <row r="309" spans="1:13" hidden="1" outlineLevel="1" x14ac:dyDescent="0.25">
      <c r="A309" s="24" t="s">
        <v>429</v>
      </c>
      <c r="B309" s="39"/>
      <c r="C309" s="69"/>
      <c r="D309" s="69"/>
      <c r="E309" s="70"/>
      <c r="H309" s="22"/>
      <c r="I309" s="39"/>
      <c r="J309" s="69"/>
      <c r="K309" s="69"/>
      <c r="L309" s="70"/>
    </row>
    <row r="310" spans="1:13" hidden="1" outlineLevel="1" x14ac:dyDescent="0.25">
      <c r="A310" s="24" t="s">
        <v>430</v>
      </c>
      <c r="H310" s="22"/>
    </row>
    <row r="311" spans="1:13" ht="37.5" collapsed="1" x14ac:dyDescent="0.25">
      <c r="A311" s="36"/>
      <c r="B311" s="35" t="s">
        <v>31</v>
      </c>
      <c r="C311" s="36"/>
      <c r="D311" s="36"/>
      <c r="E311" s="36"/>
      <c r="F311" s="36"/>
      <c r="G311" s="37"/>
      <c r="H311" s="22"/>
      <c r="I311" s="28"/>
      <c r="J311" s="30"/>
      <c r="K311" s="30"/>
      <c r="L311" s="30"/>
      <c r="M311" s="30"/>
    </row>
    <row r="312" spans="1:13" x14ac:dyDescent="0.25">
      <c r="A312" s="24" t="s">
        <v>5</v>
      </c>
      <c r="B312" s="47" t="s">
        <v>431</v>
      </c>
      <c r="C312" s="24">
        <v>0</v>
      </c>
      <c r="H312" s="22"/>
      <c r="I312" s="47"/>
      <c r="J312" s="69"/>
    </row>
    <row r="313" spans="1:13" hidden="1" outlineLevel="1" x14ac:dyDescent="0.25">
      <c r="A313" s="24" t="s">
        <v>432</v>
      </c>
      <c r="B313" s="47"/>
      <c r="C313" s="69"/>
      <c r="H313" s="22"/>
      <c r="I313" s="47"/>
      <c r="J313" s="69"/>
    </row>
    <row r="314" spans="1:13" hidden="1" outlineLevel="1" x14ac:dyDescent="0.25">
      <c r="A314" s="24" t="s">
        <v>433</v>
      </c>
      <c r="B314" s="47"/>
      <c r="C314" s="69"/>
      <c r="H314" s="22"/>
      <c r="I314" s="47"/>
      <c r="J314" s="69"/>
    </row>
    <row r="315" spans="1:13" hidden="1" outlineLevel="1" x14ac:dyDescent="0.25">
      <c r="A315" s="24" t="s">
        <v>434</v>
      </c>
      <c r="B315" s="47"/>
      <c r="C315" s="69"/>
      <c r="H315" s="22"/>
      <c r="I315" s="47"/>
      <c r="J315" s="69"/>
    </row>
    <row r="316" spans="1:13" hidden="1" outlineLevel="1" x14ac:dyDescent="0.25">
      <c r="A316" s="24" t="s">
        <v>435</v>
      </c>
      <c r="B316" s="47"/>
      <c r="C316" s="69"/>
      <c r="H316" s="22"/>
      <c r="I316" s="47"/>
      <c r="J316" s="69"/>
    </row>
    <row r="317" spans="1:13" hidden="1" outlineLevel="1" x14ac:dyDescent="0.25">
      <c r="A317" s="24" t="s">
        <v>436</v>
      </c>
      <c r="B317" s="47"/>
      <c r="C317" s="69"/>
      <c r="H317" s="22"/>
      <c r="I317" s="47"/>
      <c r="J317" s="69"/>
    </row>
    <row r="318" spans="1:13" hidden="1" outlineLevel="1" x14ac:dyDescent="0.25">
      <c r="A318" s="24" t="s">
        <v>437</v>
      </c>
      <c r="B318" s="47"/>
      <c r="C318" s="69"/>
      <c r="H318" s="22"/>
      <c r="I318" s="47"/>
      <c r="J318" s="69"/>
    </row>
    <row r="319" spans="1:13" ht="18.75" collapsed="1" x14ac:dyDescent="0.25">
      <c r="A319" s="36"/>
      <c r="B319" s="35" t="s">
        <v>32</v>
      </c>
      <c r="C319" s="36"/>
      <c r="D319" s="36"/>
      <c r="E319" s="36"/>
      <c r="F319" s="36"/>
      <c r="G319" s="37"/>
      <c r="H319" s="22"/>
      <c r="I319" s="28"/>
      <c r="J319" s="30"/>
      <c r="K319" s="30"/>
      <c r="L319" s="30"/>
      <c r="M319" s="30"/>
    </row>
    <row r="320" spans="1:13" ht="15" customHeight="1" outlineLevel="1" x14ac:dyDescent="0.25">
      <c r="A320" s="43"/>
      <c r="B320" s="44" t="s">
        <v>438</v>
      </c>
      <c r="C320" s="43"/>
      <c r="D320" s="43"/>
      <c r="E320" s="45"/>
      <c r="F320" s="46"/>
      <c r="G320" s="46"/>
      <c r="H320" s="22"/>
      <c r="L320" s="22"/>
      <c r="M320" s="22"/>
    </row>
    <row r="321" spans="1:8" outlineLevel="1" x14ac:dyDescent="0.25">
      <c r="A321" s="24" t="s">
        <v>439</v>
      </c>
      <c r="B321" s="39" t="s">
        <v>440</v>
      </c>
      <c r="C321" s="39" t="s">
        <v>1292</v>
      </c>
      <c r="H321" s="22"/>
    </row>
    <row r="322" spans="1:8" outlineLevel="1" x14ac:dyDescent="0.25">
      <c r="A322" s="24" t="s">
        <v>441</v>
      </c>
      <c r="B322" s="39" t="s">
        <v>442</v>
      </c>
      <c r="C322" s="39" t="s">
        <v>1292</v>
      </c>
      <c r="H322" s="22"/>
    </row>
    <row r="323" spans="1:8" outlineLevel="1" x14ac:dyDescent="0.25">
      <c r="A323" s="24" t="s">
        <v>443</v>
      </c>
      <c r="B323" s="39" t="s">
        <v>444</v>
      </c>
      <c r="C323" s="24" t="s">
        <v>1283</v>
      </c>
      <c r="H323" s="22"/>
    </row>
    <row r="324" spans="1:8" outlineLevel="1" x14ac:dyDescent="0.25">
      <c r="A324" s="24" t="s">
        <v>445</v>
      </c>
      <c r="B324" s="39" t="s">
        <v>446</v>
      </c>
      <c r="C324" s="24" t="s">
        <v>1283</v>
      </c>
      <c r="H324" s="22"/>
    </row>
    <row r="325" spans="1:8" outlineLevel="1" x14ac:dyDescent="0.25">
      <c r="A325" s="24" t="s">
        <v>447</v>
      </c>
      <c r="B325" s="39" t="s">
        <v>448</v>
      </c>
      <c r="C325" s="24" t="s">
        <v>1293</v>
      </c>
      <c r="H325" s="22"/>
    </row>
    <row r="326" spans="1:8" outlineLevel="1" x14ac:dyDescent="0.25">
      <c r="A326" s="24" t="s">
        <v>449</v>
      </c>
      <c r="B326" s="39" t="s">
        <v>450</v>
      </c>
      <c r="C326" s="24" t="s">
        <v>1283</v>
      </c>
      <c r="H326" s="22"/>
    </row>
    <row r="327" spans="1:8" outlineLevel="1" x14ac:dyDescent="0.25">
      <c r="A327" s="24" t="s">
        <v>451</v>
      </c>
      <c r="B327" s="39" t="s">
        <v>452</v>
      </c>
      <c r="C327" s="24" t="s">
        <v>1283</v>
      </c>
      <c r="H327" s="22"/>
    </row>
    <row r="328" spans="1:8" outlineLevel="1" x14ac:dyDescent="0.25">
      <c r="A328" s="24" t="s">
        <v>453</v>
      </c>
      <c r="B328" s="39" t="s">
        <v>454</v>
      </c>
      <c r="C328" s="24" t="s">
        <v>1283</v>
      </c>
      <c r="H328" s="22"/>
    </row>
    <row r="329" spans="1:8" outlineLevel="1" x14ac:dyDescent="0.25">
      <c r="A329" s="24" t="s">
        <v>455</v>
      </c>
      <c r="B329" s="39" t="s">
        <v>456</v>
      </c>
      <c r="C329" s="24" t="s">
        <v>1294</v>
      </c>
      <c r="H329" s="22"/>
    </row>
    <row r="330" spans="1:8" hidden="1" outlineLevel="1" x14ac:dyDescent="0.25">
      <c r="A330" s="24" t="s">
        <v>457</v>
      </c>
      <c r="B330" s="52" t="s">
        <v>458</v>
      </c>
      <c r="H330" s="22"/>
    </row>
    <row r="331" spans="1:8" hidden="1" outlineLevel="1" x14ac:dyDescent="0.25">
      <c r="A331" s="24" t="s">
        <v>459</v>
      </c>
      <c r="B331" s="52" t="s">
        <v>458</v>
      </c>
      <c r="H331" s="22"/>
    </row>
    <row r="332" spans="1:8" hidden="1" outlineLevel="1" x14ac:dyDescent="0.25">
      <c r="A332" s="24" t="s">
        <v>460</v>
      </c>
      <c r="B332" s="52" t="s">
        <v>458</v>
      </c>
      <c r="H332" s="22"/>
    </row>
    <row r="333" spans="1:8" hidden="1" outlineLevel="1" x14ac:dyDescent="0.25">
      <c r="A333" s="24" t="s">
        <v>461</v>
      </c>
      <c r="B333" s="52" t="s">
        <v>458</v>
      </c>
      <c r="H333" s="22"/>
    </row>
    <row r="334" spans="1:8" hidden="1" outlineLevel="1" x14ac:dyDescent="0.25">
      <c r="A334" s="24" t="s">
        <v>462</v>
      </c>
      <c r="B334" s="52" t="s">
        <v>458</v>
      </c>
      <c r="H334" s="22"/>
    </row>
    <row r="335" spans="1:8" hidden="1" outlineLevel="1" x14ac:dyDescent="0.25">
      <c r="A335" s="24" t="s">
        <v>463</v>
      </c>
      <c r="B335" s="52" t="s">
        <v>458</v>
      </c>
      <c r="H335" s="22"/>
    </row>
    <row r="336" spans="1:8" hidden="1" outlineLevel="1" x14ac:dyDescent="0.25">
      <c r="A336" s="24" t="s">
        <v>464</v>
      </c>
      <c r="B336" s="52" t="s">
        <v>458</v>
      </c>
      <c r="H336" s="22"/>
    </row>
    <row r="337" spans="1:8" hidden="1" outlineLevel="1" x14ac:dyDescent="0.25">
      <c r="A337" s="24" t="s">
        <v>465</v>
      </c>
      <c r="B337" s="52" t="s">
        <v>458</v>
      </c>
      <c r="H337" s="22"/>
    </row>
    <row r="338" spans="1:8" hidden="1" outlineLevel="1" x14ac:dyDescent="0.25">
      <c r="A338" s="24" t="s">
        <v>466</v>
      </c>
      <c r="B338" s="52" t="s">
        <v>458</v>
      </c>
      <c r="H338" s="22"/>
    </row>
    <row r="339" spans="1:8" hidden="1" outlineLevel="1" x14ac:dyDescent="0.25">
      <c r="A339" s="24" t="s">
        <v>467</v>
      </c>
      <c r="B339" s="52" t="s">
        <v>458</v>
      </c>
      <c r="H339" s="22"/>
    </row>
    <row r="340" spans="1:8" hidden="1" outlineLevel="1" x14ac:dyDescent="0.25">
      <c r="A340" s="24" t="s">
        <v>468</v>
      </c>
      <c r="B340" s="52" t="s">
        <v>458</v>
      </c>
      <c r="H340" s="22"/>
    </row>
    <row r="341" spans="1:8" hidden="1" outlineLevel="1" x14ac:dyDescent="0.25">
      <c r="A341" s="24" t="s">
        <v>469</v>
      </c>
      <c r="B341" s="52" t="s">
        <v>458</v>
      </c>
      <c r="H341" s="22"/>
    </row>
    <row r="342" spans="1:8" hidden="1" outlineLevel="1" x14ac:dyDescent="0.25">
      <c r="A342" s="24" t="s">
        <v>470</v>
      </c>
      <c r="B342" s="52" t="s">
        <v>458</v>
      </c>
      <c r="H342" s="22"/>
    </row>
    <row r="343" spans="1:8" hidden="1" outlineLevel="1" x14ac:dyDescent="0.25">
      <c r="A343" s="24" t="s">
        <v>471</v>
      </c>
      <c r="B343" s="52" t="s">
        <v>458</v>
      </c>
      <c r="H343" s="22"/>
    </row>
    <row r="344" spans="1:8" hidden="1" outlineLevel="1" x14ac:dyDescent="0.25">
      <c r="A344" s="24" t="s">
        <v>472</v>
      </c>
      <c r="B344" s="52" t="s">
        <v>458</v>
      </c>
      <c r="H344" s="22"/>
    </row>
    <row r="345" spans="1:8" hidden="1" outlineLevel="1" x14ac:dyDescent="0.25">
      <c r="A345" s="24" t="s">
        <v>473</v>
      </c>
      <c r="B345" s="52" t="s">
        <v>458</v>
      </c>
      <c r="H345" s="22"/>
    </row>
    <row r="346" spans="1:8" hidden="1" outlineLevel="1" x14ac:dyDescent="0.25">
      <c r="A346" s="24" t="s">
        <v>474</v>
      </c>
      <c r="B346" s="52" t="s">
        <v>458</v>
      </c>
      <c r="H346" s="22"/>
    </row>
    <row r="347" spans="1:8" hidden="1" outlineLevel="1" x14ac:dyDescent="0.25">
      <c r="A347" s="24" t="s">
        <v>475</v>
      </c>
      <c r="B347" s="52" t="s">
        <v>458</v>
      </c>
      <c r="H347" s="22"/>
    </row>
    <row r="348" spans="1:8" hidden="1" outlineLevel="1" x14ac:dyDescent="0.25">
      <c r="A348" s="24" t="s">
        <v>476</v>
      </c>
      <c r="B348" s="52" t="s">
        <v>458</v>
      </c>
      <c r="H348" s="22"/>
    </row>
    <row r="349" spans="1:8" hidden="1" outlineLevel="1" x14ac:dyDescent="0.25">
      <c r="A349" s="24" t="s">
        <v>477</v>
      </c>
      <c r="B349" s="52" t="s">
        <v>458</v>
      </c>
      <c r="H349" s="22"/>
    </row>
    <row r="350" spans="1:8" hidden="1" outlineLevel="1" x14ac:dyDescent="0.25">
      <c r="A350" s="24" t="s">
        <v>478</v>
      </c>
      <c r="B350" s="52" t="s">
        <v>458</v>
      </c>
      <c r="H350" s="22"/>
    </row>
    <row r="351" spans="1:8" hidden="1" outlineLevel="1" x14ac:dyDescent="0.25">
      <c r="A351" s="24" t="s">
        <v>479</v>
      </c>
      <c r="B351" s="52" t="s">
        <v>458</v>
      </c>
      <c r="H351" s="22"/>
    </row>
    <row r="352" spans="1:8" hidden="1" outlineLevel="1" x14ac:dyDescent="0.25">
      <c r="A352" s="24" t="s">
        <v>480</v>
      </c>
      <c r="B352" s="52" t="s">
        <v>458</v>
      </c>
      <c r="H352" s="22"/>
    </row>
    <row r="353" spans="1:8" hidden="1" outlineLevel="1" x14ac:dyDescent="0.25">
      <c r="A353" s="24" t="s">
        <v>481</v>
      </c>
      <c r="B353" s="52" t="s">
        <v>458</v>
      </c>
      <c r="H353" s="22"/>
    </row>
    <row r="354" spans="1:8" hidden="1" outlineLevel="1" x14ac:dyDescent="0.25">
      <c r="A354" s="24" t="s">
        <v>482</v>
      </c>
      <c r="B354" s="52" t="s">
        <v>458</v>
      </c>
      <c r="H354" s="22"/>
    </row>
    <row r="355" spans="1:8" hidden="1" outlineLevel="1" x14ac:dyDescent="0.25">
      <c r="A355" s="24" t="s">
        <v>483</v>
      </c>
      <c r="B355" s="52" t="s">
        <v>458</v>
      </c>
      <c r="H355" s="22"/>
    </row>
    <row r="356" spans="1:8" hidden="1" outlineLevel="1" x14ac:dyDescent="0.25">
      <c r="A356" s="24" t="s">
        <v>484</v>
      </c>
      <c r="B356" s="52" t="s">
        <v>458</v>
      </c>
      <c r="H356" s="22"/>
    </row>
    <row r="357" spans="1:8" hidden="1" outlineLevel="1" x14ac:dyDescent="0.25">
      <c r="A357" s="24" t="s">
        <v>485</v>
      </c>
      <c r="B357" s="52" t="s">
        <v>458</v>
      </c>
      <c r="H357" s="22"/>
    </row>
    <row r="358" spans="1:8" hidden="1" outlineLevel="1" x14ac:dyDescent="0.25">
      <c r="A358" s="24" t="s">
        <v>486</v>
      </c>
      <c r="B358" s="52" t="s">
        <v>458</v>
      </c>
      <c r="H358" s="22"/>
    </row>
    <row r="359" spans="1:8" hidden="1" outlineLevel="1" x14ac:dyDescent="0.25">
      <c r="A359" s="24" t="s">
        <v>487</v>
      </c>
      <c r="B359" s="52" t="s">
        <v>458</v>
      </c>
      <c r="H359" s="22"/>
    </row>
    <row r="360" spans="1:8" hidden="1" outlineLevel="1" x14ac:dyDescent="0.25">
      <c r="A360" s="24" t="s">
        <v>488</v>
      </c>
      <c r="B360" s="52" t="s">
        <v>458</v>
      </c>
      <c r="H360" s="22"/>
    </row>
    <row r="361" spans="1:8" hidden="1" outlineLevel="1" x14ac:dyDescent="0.25">
      <c r="A361" s="24" t="s">
        <v>489</v>
      </c>
      <c r="B361" s="52" t="s">
        <v>458</v>
      </c>
      <c r="H361" s="22"/>
    </row>
    <row r="362" spans="1:8" hidden="1" outlineLevel="1" x14ac:dyDescent="0.25">
      <c r="A362" s="24" t="s">
        <v>490</v>
      </c>
      <c r="B362" s="52" t="s">
        <v>458</v>
      </c>
      <c r="H362" s="22"/>
    </row>
    <row r="363" spans="1:8" hidden="1" outlineLevel="1" x14ac:dyDescent="0.25">
      <c r="A363" s="24" t="s">
        <v>491</v>
      </c>
      <c r="B363" s="52" t="s">
        <v>458</v>
      </c>
      <c r="H363" s="22"/>
    </row>
    <row r="364" spans="1:8" hidden="1" outlineLevel="1" x14ac:dyDescent="0.25">
      <c r="A364" s="24" t="s">
        <v>492</v>
      </c>
      <c r="B364" s="52" t="s">
        <v>458</v>
      </c>
      <c r="H364" s="22"/>
    </row>
    <row r="365" spans="1:8" hidden="1" outlineLevel="1" x14ac:dyDescent="0.25">
      <c r="A365" s="24" t="s">
        <v>493</v>
      </c>
      <c r="B365" s="52" t="s">
        <v>458</v>
      </c>
      <c r="H365" s="22"/>
    </row>
    <row r="366" spans="1:8" x14ac:dyDescent="0.25">
      <c r="H366" s="22"/>
    </row>
    <row r="367" spans="1:8" x14ac:dyDescent="0.25">
      <c r="H367" s="22"/>
    </row>
    <row r="368" spans="1:8" x14ac:dyDescent="0.25">
      <c r="H368" s="22"/>
    </row>
    <row r="369" spans="8:8" x14ac:dyDescent="0.25">
      <c r="H369" s="22"/>
    </row>
    <row r="370" spans="8:8" x14ac:dyDescent="0.25">
      <c r="H370" s="22"/>
    </row>
    <row r="371" spans="8:8" x14ac:dyDescent="0.25">
      <c r="H371" s="22"/>
    </row>
    <row r="372" spans="8:8" x14ac:dyDescent="0.25">
      <c r="H372" s="22"/>
    </row>
    <row r="373" spans="8:8" x14ac:dyDescent="0.25">
      <c r="H373" s="22"/>
    </row>
    <row r="374" spans="8:8" x14ac:dyDescent="0.25">
      <c r="H374" s="22"/>
    </row>
    <row r="375" spans="8:8" x14ac:dyDescent="0.25">
      <c r="H375" s="22"/>
    </row>
    <row r="376" spans="8:8" x14ac:dyDescent="0.25">
      <c r="H376" s="22"/>
    </row>
    <row r="377" spans="8:8" x14ac:dyDescent="0.25">
      <c r="H377" s="22"/>
    </row>
    <row r="378" spans="8:8" x14ac:dyDescent="0.25">
      <c r="H378" s="22"/>
    </row>
    <row r="379" spans="8:8" x14ac:dyDescent="0.25">
      <c r="H379" s="22"/>
    </row>
    <row r="380" spans="8:8" x14ac:dyDescent="0.25">
      <c r="H380" s="22"/>
    </row>
    <row r="381" spans="8:8" x14ac:dyDescent="0.25">
      <c r="H381" s="22"/>
    </row>
    <row r="382" spans="8:8" x14ac:dyDescent="0.25">
      <c r="H382" s="22"/>
    </row>
    <row r="383" spans="8:8" x14ac:dyDescent="0.25">
      <c r="H383" s="22"/>
    </row>
    <row r="384" spans="8:8" x14ac:dyDescent="0.25">
      <c r="H384" s="22"/>
    </row>
    <row r="385" spans="8:8" x14ac:dyDescent="0.25">
      <c r="H385" s="22"/>
    </row>
    <row r="386" spans="8:8" x14ac:dyDescent="0.25">
      <c r="H386" s="22"/>
    </row>
    <row r="387" spans="8:8" x14ac:dyDescent="0.25">
      <c r="H387" s="22"/>
    </row>
    <row r="388" spans="8:8" x14ac:dyDescent="0.25">
      <c r="H388" s="22"/>
    </row>
    <row r="389" spans="8:8" x14ac:dyDescent="0.25">
      <c r="H389" s="22"/>
    </row>
    <row r="390" spans="8:8" x14ac:dyDescent="0.25">
      <c r="H390" s="22"/>
    </row>
    <row r="391" spans="8:8" x14ac:dyDescent="0.25">
      <c r="H391" s="22"/>
    </row>
    <row r="392" spans="8:8" x14ac:dyDescent="0.25">
      <c r="H392" s="22"/>
    </row>
    <row r="393" spans="8:8" x14ac:dyDescent="0.25">
      <c r="H393" s="22"/>
    </row>
    <row r="394" spans="8:8" x14ac:dyDescent="0.25">
      <c r="H394" s="22"/>
    </row>
    <row r="395" spans="8:8" x14ac:dyDescent="0.25">
      <c r="H395" s="22"/>
    </row>
    <row r="396" spans="8:8" x14ac:dyDescent="0.25">
      <c r="H396" s="22"/>
    </row>
    <row r="397" spans="8:8" x14ac:dyDescent="0.25">
      <c r="H397" s="22"/>
    </row>
    <row r="398" spans="8:8" x14ac:dyDescent="0.25">
      <c r="H398" s="22"/>
    </row>
    <row r="399" spans="8:8" x14ac:dyDescent="0.25">
      <c r="H399" s="22"/>
    </row>
    <row r="400" spans="8:8" x14ac:dyDescent="0.25">
      <c r="H400" s="22"/>
    </row>
    <row r="401" spans="8:8" x14ac:dyDescent="0.25">
      <c r="H401" s="22"/>
    </row>
    <row r="402" spans="8:8" x14ac:dyDescent="0.25">
      <c r="H402" s="22"/>
    </row>
    <row r="403" spans="8:8" x14ac:dyDescent="0.25">
      <c r="H403" s="22"/>
    </row>
    <row r="404" spans="8:8" x14ac:dyDescent="0.25">
      <c r="H404" s="22"/>
    </row>
    <row r="405" spans="8:8" x14ac:dyDescent="0.25">
      <c r="H405" s="22"/>
    </row>
    <row r="406" spans="8:8" x14ac:dyDescent="0.25">
      <c r="H406" s="22"/>
    </row>
    <row r="407" spans="8:8" x14ac:dyDescent="0.25">
      <c r="H407" s="22"/>
    </row>
    <row r="408" spans="8:8" x14ac:dyDescent="0.25">
      <c r="H408" s="22"/>
    </row>
    <row r="409" spans="8:8" x14ac:dyDescent="0.25">
      <c r="H409" s="22"/>
    </row>
    <row r="410" spans="8:8" x14ac:dyDescent="0.25">
      <c r="H410" s="22"/>
    </row>
    <row r="411" spans="8:8" x14ac:dyDescent="0.25">
      <c r="H411" s="22"/>
    </row>
    <row r="412" spans="8:8" x14ac:dyDescent="0.25">
      <c r="H412" s="22"/>
    </row>
    <row r="413" spans="8:8" x14ac:dyDescent="0.25">
      <c r="H413" s="22"/>
    </row>
  </sheetData>
  <sheetProtection password="CD16" sheet="1" objects="1" scenarios="1"/>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D165" location="'C. HTT Harmonised Glossary'!C32" display="'C. HTT Harmonised Glossary'!C32"/>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69"/>
  <sheetViews>
    <sheetView topLeftCell="A155" zoomScale="80" zoomScaleNormal="80" workbookViewId="0">
      <selection activeCell="B225" sqref="B225"/>
    </sheetView>
  </sheetViews>
  <sheetFormatPr defaultColWidth="8.85546875" defaultRowHeight="15" outlineLevelRow="1" x14ac:dyDescent="0.25"/>
  <cols>
    <col min="1" max="1" width="13.85546875" style="24" customWidth="1"/>
    <col min="2" max="2" width="60.85546875" style="24" customWidth="1"/>
    <col min="3" max="3" width="41" style="24" customWidth="1"/>
    <col min="4" max="4" width="40.85546875" style="24" customWidth="1"/>
    <col min="5" max="5" width="6.7109375" style="24" customWidth="1"/>
    <col min="6" max="6" width="41.5703125" style="24" customWidth="1"/>
    <col min="7" max="7" width="41.5703125" style="22" customWidth="1"/>
    <col min="8" max="16384" width="8.85546875" style="53"/>
  </cols>
  <sheetData>
    <row r="1" spans="1:7" ht="31.5" x14ac:dyDescent="0.25">
      <c r="A1" s="21" t="s">
        <v>494</v>
      </c>
      <c r="B1" s="21"/>
      <c r="C1" s="22"/>
      <c r="D1" s="22"/>
      <c r="E1" s="22"/>
      <c r="F1" s="178" t="s">
        <v>1628</v>
      </c>
    </row>
    <row r="2" spans="1:7" ht="15.75" thickBot="1" x14ac:dyDescent="0.3">
      <c r="A2" s="22"/>
      <c r="B2" s="22"/>
      <c r="C2" s="22"/>
      <c r="D2" s="22"/>
      <c r="E2" s="22"/>
      <c r="F2" s="22"/>
    </row>
    <row r="3" spans="1:7" ht="19.5" thickBot="1" x14ac:dyDescent="0.3">
      <c r="A3" s="25"/>
      <c r="B3" s="26" t="s">
        <v>24</v>
      </c>
      <c r="C3" s="27" t="s">
        <v>173</v>
      </c>
      <c r="D3" s="25"/>
      <c r="E3" s="25"/>
      <c r="F3" s="22"/>
      <c r="G3" s="25"/>
    </row>
    <row r="4" spans="1:7" ht="15.75" thickBot="1" x14ac:dyDescent="0.3"/>
    <row r="5" spans="1:7" ht="18.75" x14ac:dyDescent="0.25">
      <c r="A5" s="28"/>
      <c r="B5" s="29" t="s">
        <v>495</v>
      </c>
      <c r="C5" s="28"/>
      <c r="E5" s="30"/>
      <c r="F5" s="30"/>
    </row>
    <row r="6" spans="1:7" x14ac:dyDescent="0.25">
      <c r="B6" s="31" t="s">
        <v>496</v>
      </c>
    </row>
    <row r="7" spans="1:7" x14ac:dyDescent="0.25">
      <c r="B7" s="72" t="s">
        <v>497</v>
      </c>
    </row>
    <row r="8" spans="1:7" ht="15.75" thickBot="1" x14ac:dyDescent="0.3">
      <c r="B8" s="73" t="s">
        <v>498</v>
      </c>
    </row>
    <row r="9" spans="1:7" x14ac:dyDescent="0.25">
      <c r="B9" s="34"/>
    </row>
    <row r="10" spans="1:7" ht="37.5" x14ac:dyDescent="0.25">
      <c r="A10" s="35" t="s">
        <v>33</v>
      </c>
      <c r="B10" s="35" t="s">
        <v>496</v>
      </c>
      <c r="C10" s="36"/>
      <c r="D10" s="36"/>
      <c r="E10" s="36"/>
      <c r="F10" s="36"/>
      <c r="G10" s="37"/>
    </row>
    <row r="11" spans="1:7" ht="15" customHeight="1" x14ac:dyDescent="0.25">
      <c r="A11" s="43"/>
      <c r="B11" s="44" t="s">
        <v>499</v>
      </c>
      <c r="C11" s="43" t="s">
        <v>65</v>
      </c>
      <c r="D11" s="43"/>
      <c r="E11" s="43"/>
      <c r="F11" s="46" t="s">
        <v>500</v>
      </c>
      <c r="G11" s="46"/>
    </row>
    <row r="12" spans="1:7" x14ac:dyDescent="0.25">
      <c r="A12" s="24" t="s">
        <v>501</v>
      </c>
      <c r="B12" s="24" t="s">
        <v>502</v>
      </c>
      <c r="C12" s="48">
        <v>20062.361423530434</v>
      </c>
      <c r="F12" s="49">
        <f>IF($C$15=0,"",IF(C12="[for completion]","",C12/$C$15))</f>
        <v>0.97596156919207266</v>
      </c>
    </row>
    <row r="13" spans="1:7" x14ac:dyDescent="0.25">
      <c r="A13" s="24" t="s">
        <v>503</v>
      </c>
      <c r="B13" s="24" t="s">
        <v>504</v>
      </c>
      <c r="C13" s="48">
        <v>494.1461858200002</v>
      </c>
      <c r="F13" s="49">
        <f>IF($C$15=0,"",IF(C13="[for completion]","",C13/$C$15))</f>
        <v>2.4038430807927239E-2</v>
      </c>
    </row>
    <row r="14" spans="1:7" x14ac:dyDescent="0.25">
      <c r="A14" s="24" t="s">
        <v>505</v>
      </c>
      <c r="B14" s="24" t="s">
        <v>98</v>
      </c>
      <c r="C14" s="24">
        <v>0</v>
      </c>
      <c r="F14" s="49">
        <f>IF($C$15=0,"",IF(C14="[for completion]","",C14/$C$15))</f>
        <v>0</v>
      </c>
    </row>
    <row r="15" spans="1:7" x14ac:dyDescent="0.25">
      <c r="A15" s="24" t="s">
        <v>506</v>
      </c>
      <c r="B15" s="74" t="s">
        <v>100</v>
      </c>
      <c r="C15" s="48">
        <f>SUM(C12:C14)</f>
        <v>20556.507609350436</v>
      </c>
      <c r="F15" s="60">
        <f>SUM(F12:F14)</f>
        <v>0.99999999999999989</v>
      </c>
    </row>
    <row r="16" spans="1:7" hidden="1" outlineLevel="1" x14ac:dyDescent="0.25">
      <c r="A16" s="24" t="s">
        <v>507</v>
      </c>
      <c r="B16" s="52" t="s">
        <v>508</v>
      </c>
      <c r="F16" s="49">
        <f t="shared" ref="F16:F26" si="0">IF($C$15=0,"",IF(C16="[for completion]","",C16/$C$15))</f>
        <v>0</v>
      </c>
    </row>
    <row r="17" spans="1:7" hidden="1" outlineLevel="1" x14ac:dyDescent="0.25">
      <c r="A17" s="24" t="s">
        <v>509</v>
      </c>
      <c r="B17" s="52" t="s">
        <v>1163</v>
      </c>
      <c r="F17" s="49">
        <f t="shared" si="0"/>
        <v>0</v>
      </c>
    </row>
    <row r="18" spans="1:7" hidden="1" outlineLevel="1" x14ac:dyDescent="0.25">
      <c r="A18" s="24" t="s">
        <v>510</v>
      </c>
      <c r="B18" s="52" t="s">
        <v>102</v>
      </c>
      <c r="F18" s="49">
        <f t="shared" si="0"/>
        <v>0</v>
      </c>
    </row>
    <row r="19" spans="1:7" hidden="1" outlineLevel="1" x14ac:dyDescent="0.25">
      <c r="A19" s="24" t="s">
        <v>511</v>
      </c>
      <c r="B19" s="52" t="s">
        <v>102</v>
      </c>
      <c r="F19" s="49">
        <f t="shared" si="0"/>
        <v>0</v>
      </c>
    </row>
    <row r="20" spans="1:7" hidden="1" outlineLevel="1" x14ac:dyDescent="0.25">
      <c r="A20" s="24" t="s">
        <v>512</v>
      </c>
      <c r="B20" s="52" t="s">
        <v>102</v>
      </c>
      <c r="F20" s="49">
        <f t="shared" si="0"/>
        <v>0</v>
      </c>
    </row>
    <row r="21" spans="1:7" hidden="1" outlineLevel="1" x14ac:dyDescent="0.25">
      <c r="A21" s="24" t="s">
        <v>513</v>
      </c>
      <c r="B21" s="52" t="s">
        <v>102</v>
      </c>
      <c r="F21" s="49">
        <f t="shared" si="0"/>
        <v>0</v>
      </c>
    </row>
    <row r="22" spans="1:7" hidden="1" outlineLevel="1" x14ac:dyDescent="0.25">
      <c r="A22" s="24" t="s">
        <v>514</v>
      </c>
      <c r="B22" s="52" t="s">
        <v>102</v>
      </c>
      <c r="F22" s="49">
        <f t="shared" si="0"/>
        <v>0</v>
      </c>
    </row>
    <row r="23" spans="1:7" hidden="1" outlineLevel="1" x14ac:dyDescent="0.25">
      <c r="A23" s="24" t="s">
        <v>515</v>
      </c>
      <c r="B23" s="52" t="s">
        <v>102</v>
      </c>
      <c r="F23" s="49">
        <f t="shared" si="0"/>
        <v>0</v>
      </c>
    </row>
    <row r="24" spans="1:7" hidden="1" outlineLevel="1" x14ac:dyDescent="0.25">
      <c r="A24" s="24" t="s">
        <v>516</v>
      </c>
      <c r="B24" s="52" t="s">
        <v>102</v>
      </c>
      <c r="F24" s="49">
        <f t="shared" si="0"/>
        <v>0</v>
      </c>
    </row>
    <row r="25" spans="1:7" hidden="1" outlineLevel="1" x14ac:dyDescent="0.25">
      <c r="A25" s="24" t="s">
        <v>517</v>
      </c>
      <c r="B25" s="52" t="s">
        <v>102</v>
      </c>
      <c r="F25" s="49">
        <f t="shared" si="0"/>
        <v>0</v>
      </c>
    </row>
    <row r="26" spans="1:7" hidden="1" outlineLevel="1" x14ac:dyDescent="0.25">
      <c r="A26" s="24" t="s">
        <v>518</v>
      </c>
      <c r="B26" s="52" t="s">
        <v>102</v>
      </c>
      <c r="C26" s="53"/>
      <c r="D26" s="53"/>
      <c r="E26" s="53"/>
      <c r="F26" s="49">
        <f t="shared" si="0"/>
        <v>0</v>
      </c>
    </row>
    <row r="27" spans="1:7" ht="15" customHeight="1" collapsed="1" x14ac:dyDescent="0.25">
      <c r="A27" s="43"/>
      <c r="B27" s="44" t="s">
        <v>519</v>
      </c>
      <c r="C27" s="43" t="s">
        <v>520</v>
      </c>
      <c r="D27" s="43" t="s">
        <v>521</v>
      </c>
      <c r="E27" s="45"/>
      <c r="F27" s="43" t="s">
        <v>522</v>
      </c>
      <c r="G27" s="46"/>
    </row>
    <row r="28" spans="1:7" x14ac:dyDescent="0.25">
      <c r="A28" s="24" t="s">
        <v>523</v>
      </c>
      <c r="B28" s="24" t="s">
        <v>524</v>
      </c>
      <c r="C28" s="48">
        <v>243309</v>
      </c>
      <c r="D28" s="48">
        <v>6361</v>
      </c>
      <c r="E28" s="48"/>
      <c r="F28" s="48">
        <f>+C28+D28</f>
        <v>249670</v>
      </c>
    </row>
    <row r="29" spans="1:7" hidden="1" outlineLevel="1" x14ac:dyDescent="0.25">
      <c r="A29" s="24" t="s">
        <v>525</v>
      </c>
      <c r="B29" s="39" t="s">
        <v>526</v>
      </c>
    </row>
    <row r="30" spans="1:7" hidden="1" outlineLevel="1" x14ac:dyDescent="0.25">
      <c r="A30" s="24" t="s">
        <v>527</v>
      </c>
      <c r="B30" s="39" t="s">
        <v>528</v>
      </c>
    </row>
    <row r="31" spans="1:7" hidden="1" outlineLevel="1" x14ac:dyDescent="0.25">
      <c r="A31" s="24" t="s">
        <v>529</v>
      </c>
      <c r="B31" s="39"/>
    </row>
    <row r="32" spans="1:7" hidden="1" outlineLevel="1" x14ac:dyDescent="0.25">
      <c r="A32" s="24" t="s">
        <v>530</v>
      </c>
      <c r="B32" s="39"/>
    </row>
    <row r="33" spans="1:7" hidden="1" outlineLevel="1" x14ac:dyDescent="0.25">
      <c r="A33" s="24" t="s">
        <v>531</v>
      </c>
      <c r="B33" s="39"/>
    </row>
    <row r="34" spans="1:7" hidden="1" outlineLevel="1" x14ac:dyDescent="0.25">
      <c r="A34" s="24" t="s">
        <v>532</v>
      </c>
      <c r="B34" s="39"/>
    </row>
    <row r="35" spans="1:7" ht="15" customHeight="1" collapsed="1" x14ac:dyDescent="0.25">
      <c r="A35" s="43"/>
      <c r="B35" s="44" t="s">
        <v>533</v>
      </c>
      <c r="C35" s="43" t="s">
        <v>534</v>
      </c>
      <c r="D35" s="43" t="s">
        <v>535</v>
      </c>
      <c r="E35" s="45"/>
      <c r="F35" s="46" t="s">
        <v>500</v>
      </c>
      <c r="G35" s="46"/>
    </row>
    <row r="36" spans="1:7" x14ac:dyDescent="0.25">
      <c r="A36" s="24" t="s">
        <v>536</v>
      </c>
      <c r="B36" s="24" t="s">
        <v>537</v>
      </c>
      <c r="C36" s="171">
        <v>1.6463349055839994E-3</v>
      </c>
      <c r="D36" s="171">
        <v>2.038263869888263E-2</v>
      </c>
      <c r="F36" s="171">
        <v>1.6067595978694524E-3</v>
      </c>
    </row>
    <row r="37" spans="1:7" hidden="1" outlineLevel="1" x14ac:dyDescent="0.25">
      <c r="A37" s="24" t="s">
        <v>538</v>
      </c>
    </row>
    <row r="38" spans="1:7" hidden="1" outlineLevel="1" x14ac:dyDescent="0.25">
      <c r="A38" s="24" t="s">
        <v>539</v>
      </c>
    </row>
    <row r="39" spans="1:7" hidden="1" outlineLevel="1" x14ac:dyDescent="0.25">
      <c r="A39" s="24" t="s">
        <v>540</v>
      </c>
    </row>
    <row r="40" spans="1:7" hidden="1" outlineLevel="1" x14ac:dyDescent="0.25">
      <c r="A40" s="24" t="s">
        <v>541</v>
      </c>
    </row>
    <row r="41" spans="1:7" hidden="1" outlineLevel="1" x14ac:dyDescent="0.25">
      <c r="A41" s="24" t="s">
        <v>542</v>
      </c>
    </row>
    <row r="42" spans="1:7" hidden="1" outlineLevel="1" x14ac:dyDescent="0.25">
      <c r="A42" s="24" t="s">
        <v>543</v>
      </c>
    </row>
    <row r="43" spans="1:7" ht="15" customHeight="1" collapsed="1" x14ac:dyDescent="0.25">
      <c r="A43" s="43"/>
      <c r="B43" s="44" t="s">
        <v>544</v>
      </c>
      <c r="C43" s="43" t="s">
        <v>534</v>
      </c>
      <c r="D43" s="43" t="s">
        <v>535</v>
      </c>
      <c r="E43" s="45"/>
      <c r="F43" s="46" t="s">
        <v>500</v>
      </c>
      <c r="G43" s="46"/>
    </row>
    <row r="44" spans="1:7" x14ac:dyDescent="0.25">
      <c r="A44" s="24" t="s">
        <v>545</v>
      </c>
      <c r="B44" s="75" t="s">
        <v>546</v>
      </c>
      <c r="C44" s="75">
        <f>SUM(C45:C72)</f>
        <v>1</v>
      </c>
      <c r="D44" s="75">
        <f>SUM(D45:D72)</f>
        <v>1</v>
      </c>
      <c r="F44" s="75">
        <f>SUM(F45:F72)</f>
        <v>1</v>
      </c>
      <c r="G44" s="24"/>
    </row>
    <row r="45" spans="1:7" x14ac:dyDescent="0.25">
      <c r="A45" s="24" t="s">
        <v>547</v>
      </c>
      <c r="B45" s="24" t="s">
        <v>548</v>
      </c>
      <c r="C45" s="60">
        <v>0</v>
      </c>
      <c r="D45" s="60">
        <v>0</v>
      </c>
      <c r="F45" s="60">
        <v>0</v>
      </c>
      <c r="G45" s="24"/>
    </row>
    <row r="46" spans="1:7" x14ac:dyDescent="0.25">
      <c r="A46" s="24" t="s">
        <v>549</v>
      </c>
      <c r="B46" s="24" t="s">
        <v>550</v>
      </c>
      <c r="C46" s="60">
        <v>0</v>
      </c>
      <c r="D46" s="60">
        <v>0</v>
      </c>
      <c r="F46" s="60">
        <v>0</v>
      </c>
      <c r="G46" s="24"/>
    </row>
    <row r="47" spans="1:7" x14ac:dyDescent="0.25">
      <c r="A47" s="24" t="s">
        <v>551</v>
      </c>
      <c r="B47" s="24" t="s">
        <v>552</v>
      </c>
      <c r="C47" s="60">
        <v>0</v>
      </c>
      <c r="D47" s="60">
        <v>0</v>
      </c>
      <c r="F47" s="60">
        <v>0</v>
      </c>
      <c r="G47" s="24"/>
    </row>
    <row r="48" spans="1:7" x14ac:dyDescent="0.25">
      <c r="A48" s="24" t="s">
        <v>553</v>
      </c>
      <c r="B48" s="24" t="s">
        <v>554</v>
      </c>
      <c r="C48" s="60">
        <v>0</v>
      </c>
      <c r="D48" s="60">
        <v>0</v>
      </c>
      <c r="F48" s="60">
        <v>0</v>
      </c>
      <c r="G48" s="24"/>
    </row>
    <row r="49" spans="1:7" x14ac:dyDescent="0.25">
      <c r="A49" s="24" t="s">
        <v>555</v>
      </c>
      <c r="B49" s="24" t="s">
        <v>556</v>
      </c>
      <c r="C49" s="60">
        <v>0</v>
      </c>
      <c r="D49" s="60">
        <v>0</v>
      </c>
      <c r="F49" s="60">
        <v>0</v>
      </c>
      <c r="G49" s="24"/>
    </row>
    <row r="50" spans="1:7" x14ac:dyDescent="0.25">
      <c r="A50" s="24" t="s">
        <v>557</v>
      </c>
      <c r="B50" s="24" t="s">
        <v>558</v>
      </c>
      <c r="C50" s="60">
        <v>0</v>
      </c>
      <c r="D50" s="60">
        <v>0</v>
      </c>
      <c r="F50" s="60">
        <v>0</v>
      </c>
      <c r="G50" s="24"/>
    </row>
    <row r="51" spans="1:7" x14ac:dyDescent="0.25">
      <c r="A51" s="24" t="s">
        <v>559</v>
      </c>
      <c r="B51" s="24" t="s">
        <v>560</v>
      </c>
      <c r="C51" s="60">
        <v>0</v>
      </c>
      <c r="D51" s="60">
        <v>0</v>
      </c>
      <c r="F51" s="60">
        <v>0</v>
      </c>
      <c r="G51" s="24"/>
    </row>
    <row r="52" spans="1:7" x14ac:dyDescent="0.25">
      <c r="A52" s="24" t="s">
        <v>561</v>
      </c>
      <c r="B52" s="24" t="s">
        <v>562</v>
      </c>
      <c r="C52" s="60">
        <v>0</v>
      </c>
      <c r="D52" s="60">
        <v>0</v>
      </c>
      <c r="F52" s="60">
        <v>0</v>
      </c>
      <c r="G52" s="24"/>
    </row>
    <row r="53" spans="1:7" x14ac:dyDescent="0.25">
      <c r="A53" s="24" t="s">
        <v>563</v>
      </c>
      <c r="B53" s="24" t="s">
        <v>564</v>
      </c>
      <c r="C53" s="60">
        <v>0</v>
      </c>
      <c r="D53" s="60">
        <v>0</v>
      </c>
      <c r="F53" s="60">
        <v>0</v>
      </c>
      <c r="G53" s="24"/>
    </row>
    <row r="54" spans="1:7" x14ac:dyDescent="0.25">
      <c r="A54" s="24" t="s">
        <v>565</v>
      </c>
      <c r="B54" s="24" t="s">
        <v>566</v>
      </c>
      <c r="C54" s="60">
        <v>0</v>
      </c>
      <c r="D54" s="60">
        <v>0</v>
      </c>
      <c r="F54" s="60">
        <v>0</v>
      </c>
      <c r="G54" s="24"/>
    </row>
    <row r="55" spans="1:7" x14ac:dyDescent="0.25">
      <c r="A55" s="24" t="s">
        <v>567</v>
      </c>
      <c r="B55" s="24" t="s">
        <v>568</v>
      </c>
      <c r="C55" s="60">
        <v>0</v>
      </c>
      <c r="D55" s="60">
        <v>0</v>
      </c>
      <c r="F55" s="60">
        <v>0</v>
      </c>
      <c r="G55" s="24"/>
    </row>
    <row r="56" spans="1:7" x14ac:dyDescent="0.25">
      <c r="A56" s="24" t="s">
        <v>569</v>
      </c>
      <c r="B56" s="24" t="s">
        <v>570</v>
      </c>
      <c r="C56" s="60">
        <v>0</v>
      </c>
      <c r="D56" s="60">
        <v>0</v>
      </c>
      <c r="F56" s="60">
        <v>0</v>
      </c>
      <c r="G56" s="24"/>
    </row>
    <row r="57" spans="1:7" x14ac:dyDescent="0.25">
      <c r="A57" s="24" t="s">
        <v>571</v>
      </c>
      <c r="B57" s="24" t="s">
        <v>572</v>
      </c>
      <c r="C57" s="60">
        <v>0</v>
      </c>
      <c r="D57" s="60">
        <v>0</v>
      </c>
      <c r="F57" s="60">
        <v>0</v>
      </c>
      <c r="G57" s="24"/>
    </row>
    <row r="58" spans="1:7" x14ac:dyDescent="0.25">
      <c r="A58" s="24" t="s">
        <v>573</v>
      </c>
      <c r="B58" s="24" t="s">
        <v>574</v>
      </c>
      <c r="C58" s="60">
        <v>0</v>
      </c>
      <c r="D58" s="60">
        <v>0</v>
      </c>
      <c r="F58" s="60">
        <v>0</v>
      </c>
      <c r="G58" s="24"/>
    </row>
    <row r="59" spans="1:7" x14ac:dyDescent="0.25">
      <c r="A59" s="24" t="s">
        <v>575</v>
      </c>
      <c r="B59" s="24" t="s">
        <v>576</v>
      </c>
      <c r="C59" s="60">
        <v>0</v>
      </c>
      <c r="D59" s="60">
        <v>0</v>
      </c>
      <c r="F59" s="60">
        <v>0</v>
      </c>
      <c r="G59" s="24"/>
    </row>
    <row r="60" spans="1:7" x14ac:dyDescent="0.25">
      <c r="A60" s="24" t="s">
        <v>577</v>
      </c>
      <c r="B60" s="24" t="s">
        <v>3</v>
      </c>
      <c r="C60" s="60">
        <v>1</v>
      </c>
      <c r="D60" s="60">
        <v>1</v>
      </c>
      <c r="F60" s="60">
        <v>1</v>
      </c>
      <c r="G60" s="24"/>
    </row>
    <row r="61" spans="1:7" x14ac:dyDescent="0.25">
      <c r="A61" s="24" t="s">
        <v>578</v>
      </c>
      <c r="B61" s="24" t="s">
        <v>579</v>
      </c>
      <c r="C61" s="60">
        <v>0</v>
      </c>
      <c r="D61" s="60">
        <v>0</v>
      </c>
      <c r="F61" s="60">
        <v>0</v>
      </c>
      <c r="G61" s="24"/>
    </row>
    <row r="62" spans="1:7" x14ac:dyDescent="0.25">
      <c r="A62" s="24" t="s">
        <v>580</v>
      </c>
      <c r="B62" s="24" t="s">
        <v>581</v>
      </c>
      <c r="C62" s="60">
        <v>0</v>
      </c>
      <c r="D62" s="60">
        <v>0</v>
      </c>
      <c r="F62" s="60">
        <v>0</v>
      </c>
      <c r="G62" s="24"/>
    </row>
    <row r="63" spans="1:7" x14ac:dyDescent="0.25">
      <c r="A63" s="24" t="s">
        <v>582</v>
      </c>
      <c r="B63" s="24" t="s">
        <v>583</v>
      </c>
      <c r="C63" s="60">
        <v>0</v>
      </c>
      <c r="D63" s="60">
        <v>0</v>
      </c>
      <c r="F63" s="60">
        <v>0</v>
      </c>
      <c r="G63" s="24"/>
    </row>
    <row r="64" spans="1:7" x14ac:dyDescent="0.25">
      <c r="A64" s="24" t="s">
        <v>584</v>
      </c>
      <c r="B64" s="24" t="s">
        <v>585</v>
      </c>
      <c r="C64" s="60">
        <v>0</v>
      </c>
      <c r="D64" s="60">
        <v>0</v>
      </c>
      <c r="F64" s="60">
        <v>0</v>
      </c>
      <c r="G64" s="24"/>
    </row>
    <row r="65" spans="1:7" x14ac:dyDescent="0.25">
      <c r="A65" s="24" t="s">
        <v>586</v>
      </c>
      <c r="B65" s="24" t="s">
        <v>587</v>
      </c>
      <c r="C65" s="60">
        <v>0</v>
      </c>
      <c r="D65" s="60">
        <v>0</v>
      </c>
      <c r="F65" s="60">
        <v>0</v>
      </c>
      <c r="G65" s="24"/>
    </row>
    <row r="66" spans="1:7" x14ac:dyDescent="0.25">
      <c r="A66" s="24" t="s">
        <v>588</v>
      </c>
      <c r="B66" s="24" t="s">
        <v>589</v>
      </c>
      <c r="C66" s="60">
        <v>0</v>
      </c>
      <c r="D66" s="60">
        <v>0</v>
      </c>
      <c r="F66" s="60">
        <v>0</v>
      </c>
      <c r="G66" s="24"/>
    </row>
    <row r="67" spans="1:7" x14ac:dyDescent="0.25">
      <c r="A67" s="24" t="s">
        <v>590</v>
      </c>
      <c r="B67" s="24" t="s">
        <v>591</v>
      </c>
      <c r="C67" s="60">
        <v>0</v>
      </c>
      <c r="D67" s="60">
        <v>0</v>
      </c>
      <c r="F67" s="60">
        <v>0</v>
      </c>
      <c r="G67" s="24"/>
    </row>
    <row r="68" spans="1:7" x14ac:dyDescent="0.25">
      <c r="A68" s="24" t="s">
        <v>592</v>
      </c>
      <c r="B68" s="24" t="s">
        <v>593</v>
      </c>
      <c r="C68" s="60">
        <v>0</v>
      </c>
      <c r="D68" s="60">
        <v>0</v>
      </c>
      <c r="F68" s="60">
        <v>0</v>
      </c>
      <c r="G68" s="24"/>
    </row>
    <row r="69" spans="1:7" x14ac:dyDescent="0.25">
      <c r="A69" s="24" t="s">
        <v>594</v>
      </c>
      <c r="B69" s="24" t="s">
        <v>595</v>
      </c>
      <c r="C69" s="60">
        <v>0</v>
      </c>
      <c r="D69" s="60">
        <v>0</v>
      </c>
      <c r="F69" s="60">
        <v>0</v>
      </c>
      <c r="G69" s="24"/>
    </row>
    <row r="70" spans="1:7" x14ac:dyDescent="0.25">
      <c r="A70" s="24" t="s">
        <v>596</v>
      </c>
      <c r="B70" s="24" t="s">
        <v>597</v>
      </c>
      <c r="C70" s="60">
        <v>0</v>
      </c>
      <c r="D70" s="60">
        <v>0</v>
      </c>
      <c r="F70" s="60">
        <v>0</v>
      </c>
      <c r="G70" s="24"/>
    </row>
    <row r="71" spans="1:7" x14ac:dyDescent="0.25">
      <c r="A71" s="24" t="s">
        <v>598</v>
      </c>
      <c r="B71" s="24" t="s">
        <v>6</v>
      </c>
      <c r="C71" s="60">
        <v>0</v>
      </c>
      <c r="D71" s="60">
        <v>0</v>
      </c>
      <c r="F71" s="60">
        <v>0</v>
      </c>
      <c r="G71" s="24"/>
    </row>
    <row r="72" spans="1:7" x14ac:dyDescent="0.25">
      <c r="A72" s="24" t="s">
        <v>599</v>
      </c>
      <c r="B72" s="24" t="s">
        <v>600</v>
      </c>
      <c r="C72" s="60">
        <v>0</v>
      </c>
      <c r="D72" s="60">
        <v>0</v>
      </c>
      <c r="F72" s="60">
        <v>0</v>
      </c>
      <c r="G72" s="24"/>
    </row>
    <row r="73" spans="1:7" x14ac:dyDescent="0.25">
      <c r="A73" s="24" t="s">
        <v>601</v>
      </c>
      <c r="B73" s="75" t="s">
        <v>287</v>
      </c>
      <c r="C73" s="109">
        <f>SUM(C74:C76)</f>
        <v>0</v>
      </c>
      <c r="D73" s="75">
        <f>SUM(D74:D76)</f>
        <v>0</v>
      </c>
      <c r="F73" s="75">
        <f>SUM(F74:F76)</f>
        <v>0</v>
      </c>
      <c r="G73" s="24"/>
    </row>
    <row r="74" spans="1:7" x14ac:dyDescent="0.25">
      <c r="A74" s="24" t="s">
        <v>602</v>
      </c>
      <c r="B74" s="24" t="s">
        <v>603</v>
      </c>
      <c r="C74" s="60">
        <v>0</v>
      </c>
      <c r="D74" s="60">
        <v>0</v>
      </c>
      <c r="F74" s="60">
        <v>0</v>
      </c>
      <c r="G74" s="24"/>
    </row>
    <row r="75" spans="1:7" x14ac:dyDescent="0.25">
      <c r="A75" s="24" t="s">
        <v>604</v>
      </c>
      <c r="B75" s="24" t="s">
        <v>605</v>
      </c>
      <c r="C75" s="60">
        <v>0</v>
      </c>
      <c r="D75" s="60">
        <v>0</v>
      </c>
      <c r="F75" s="60">
        <v>0</v>
      </c>
      <c r="G75" s="24"/>
    </row>
    <row r="76" spans="1:7" x14ac:dyDescent="0.25">
      <c r="A76" s="24" t="s">
        <v>606</v>
      </c>
      <c r="B76" s="24" t="s">
        <v>2</v>
      </c>
      <c r="C76" s="60">
        <v>0</v>
      </c>
      <c r="D76" s="60">
        <v>0</v>
      </c>
      <c r="F76" s="60">
        <v>0</v>
      </c>
      <c r="G76" s="24"/>
    </row>
    <row r="77" spans="1:7" x14ac:dyDescent="0.25">
      <c r="A77" s="24" t="s">
        <v>607</v>
      </c>
      <c r="B77" s="75" t="s">
        <v>98</v>
      </c>
      <c r="C77" s="109">
        <f>SUM(C78:C87)</f>
        <v>0</v>
      </c>
      <c r="D77" s="109">
        <f>SUM(D78:D87)</f>
        <v>0</v>
      </c>
      <c r="F77" s="109">
        <f>SUM(F78:F87)</f>
        <v>0</v>
      </c>
      <c r="G77" s="24"/>
    </row>
    <row r="78" spans="1:7" x14ac:dyDescent="0.25">
      <c r="A78" s="24" t="s">
        <v>608</v>
      </c>
      <c r="B78" s="41" t="s">
        <v>289</v>
      </c>
      <c r="C78" s="60">
        <v>0</v>
      </c>
      <c r="D78" s="60">
        <v>0</v>
      </c>
      <c r="F78" s="60">
        <v>0</v>
      </c>
      <c r="G78" s="24"/>
    </row>
    <row r="79" spans="1:7" x14ac:dyDescent="0.25">
      <c r="A79" s="24" t="s">
        <v>609</v>
      </c>
      <c r="B79" s="41" t="s">
        <v>291</v>
      </c>
      <c r="C79" s="60">
        <v>0</v>
      </c>
      <c r="D79" s="60">
        <v>0</v>
      </c>
      <c r="F79" s="60">
        <v>0</v>
      </c>
      <c r="G79" s="24"/>
    </row>
    <row r="80" spans="1:7" x14ac:dyDescent="0.25">
      <c r="A80" s="24" t="s">
        <v>610</v>
      </c>
      <c r="B80" s="41" t="s">
        <v>293</v>
      </c>
      <c r="C80" s="60">
        <v>0</v>
      </c>
      <c r="D80" s="60">
        <v>0</v>
      </c>
      <c r="F80" s="60">
        <v>0</v>
      </c>
      <c r="G80" s="24"/>
    </row>
    <row r="81" spans="1:7" x14ac:dyDescent="0.25">
      <c r="A81" s="24" t="s">
        <v>611</v>
      </c>
      <c r="B81" s="41" t="s">
        <v>12</v>
      </c>
      <c r="C81" s="60">
        <v>0</v>
      </c>
      <c r="D81" s="60">
        <v>0</v>
      </c>
      <c r="F81" s="60">
        <v>0</v>
      </c>
      <c r="G81" s="24"/>
    </row>
    <row r="82" spans="1:7" x14ac:dyDescent="0.25">
      <c r="A82" s="24" t="s">
        <v>612</v>
      </c>
      <c r="B82" s="41" t="s">
        <v>296</v>
      </c>
      <c r="C82" s="60">
        <v>0</v>
      </c>
      <c r="D82" s="60">
        <v>0</v>
      </c>
      <c r="F82" s="60">
        <v>0</v>
      </c>
      <c r="G82" s="24"/>
    </row>
    <row r="83" spans="1:7" x14ac:dyDescent="0.25">
      <c r="A83" s="24" t="s">
        <v>613</v>
      </c>
      <c r="B83" s="41" t="s">
        <v>298</v>
      </c>
      <c r="C83" s="60">
        <v>0</v>
      </c>
      <c r="D83" s="60">
        <v>0</v>
      </c>
      <c r="F83" s="60">
        <v>0</v>
      </c>
      <c r="G83" s="24"/>
    </row>
    <row r="84" spans="1:7" x14ac:dyDescent="0.25">
      <c r="A84" s="24" t="s">
        <v>614</v>
      </c>
      <c r="B84" s="41" t="s">
        <v>300</v>
      </c>
      <c r="C84" s="60">
        <v>0</v>
      </c>
      <c r="D84" s="60">
        <v>0</v>
      </c>
      <c r="F84" s="60">
        <v>0</v>
      </c>
      <c r="G84" s="24"/>
    </row>
    <row r="85" spans="1:7" x14ac:dyDescent="0.25">
      <c r="A85" s="24" t="s">
        <v>615</v>
      </c>
      <c r="B85" s="41" t="s">
        <v>302</v>
      </c>
      <c r="C85" s="60">
        <v>0</v>
      </c>
      <c r="D85" s="60">
        <v>0</v>
      </c>
      <c r="F85" s="60">
        <v>0</v>
      </c>
      <c r="G85" s="24"/>
    </row>
    <row r="86" spans="1:7" x14ac:dyDescent="0.25">
      <c r="A86" s="24" t="s">
        <v>616</v>
      </c>
      <c r="B86" s="41" t="s">
        <v>304</v>
      </c>
      <c r="C86" s="60">
        <v>0</v>
      </c>
      <c r="D86" s="60">
        <v>0</v>
      </c>
      <c r="F86" s="60">
        <v>0</v>
      </c>
      <c r="G86" s="24"/>
    </row>
    <row r="87" spans="1:7" x14ac:dyDescent="0.25">
      <c r="A87" s="24" t="s">
        <v>617</v>
      </c>
      <c r="B87" s="41" t="s">
        <v>98</v>
      </c>
      <c r="C87" s="60">
        <v>0</v>
      </c>
      <c r="D87" s="60">
        <v>0</v>
      </c>
      <c r="F87" s="60">
        <v>0</v>
      </c>
      <c r="G87" s="24"/>
    </row>
    <row r="88" spans="1:7" hidden="1" outlineLevel="1" x14ac:dyDescent="0.25">
      <c r="A88" s="24" t="s">
        <v>618</v>
      </c>
      <c r="B88" s="52" t="s">
        <v>102</v>
      </c>
      <c r="G88" s="24"/>
    </row>
    <row r="89" spans="1:7" hidden="1" outlineLevel="1" x14ac:dyDescent="0.25">
      <c r="A89" s="24" t="s">
        <v>619</v>
      </c>
      <c r="B89" s="52" t="s">
        <v>102</v>
      </c>
      <c r="G89" s="24"/>
    </row>
    <row r="90" spans="1:7" hidden="1" outlineLevel="1" x14ac:dyDescent="0.25">
      <c r="A90" s="24" t="s">
        <v>620</v>
      </c>
      <c r="B90" s="52" t="s">
        <v>102</v>
      </c>
      <c r="G90" s="24"/>
    </row>
    <row r="91" spans="1:7" hidden="1" outlineLevel="1" x14ac:dyDescent="0.25">
      <c r="A91" s="24" t="s">
        <v>621</v>
      </c>
      <c r="B91" s="52" t="s">
        <v>102</v>
      </c>
      <c r="G91" s="24"/>
    </row>
    <row r="92" spans="1:7" hidden="1" outlineLevel="1" x14ac:dyDescent="0.25">
      <c r="A92" s="24" t="s">
        <v>622</v>
      </c>
      <c r="B92" s="52" t="s">
        <v>102</v>
      </c>
      <c r="G92" s="24"/>
    </row>
    <row r="93" spans="1:7" hidden="1" outlineLevel="1" x14ac:dyDescent="0.25">
      <c r="A93" s="24" t="s">
        <v>623</v>
      </c>
      <c r="B93" s="52" t="s">
        <v>102</v>
      </c>
      <c r="G93" s="24"/>
    </row>
    <row r="94" spans="1:7" hidden="1" outlineLevel="1" x14ac:dyDescent="0.25">
      <c r="A94" s="24" t="s">
        <v>624</v>
      </c>
      <c r="B94" s="52" t="s">
        <v>102</v>
      </c>
      <c r="G94" s="24"/>
    </row>
    <row r="95" spans="1:7" hidden="1" outlineLevel="1" x14ac:dyDescent="0.25">
      <c r="A95" s="24" t="s">
        <v>625</v>
      </c>
      <c r="B95" s="52" t="s">
        <v>102</v>
      </c>
      <c r="G95" s="24"/>
    </row>
    <row r="96" spans="1:7" hidden="1" outlineLevel="1" x14ac:dyDescent="0.25">
      <c r="A96" s="24" t="s">
        <v>626</v>
      </c>
      <c r="B96" s="52" t="s">
        <v>102</v>
      </c>
      <c r="G96" s="24"/>
    </row>
    <row r="97" spans="1:9" hidden="1" outlineLevel="1" x14ac:dyDescent="0.25">
      <c r="A97" s="24" t="s">
        <v>627</v>
      </c>
      <c r="B97" s="52" t="s">
        <v>102</v>
      </c>
      <c r="G97" s="24"/>
    </row>
    <row r="98" spans="1:9" ht="15" customHeight="1" collapsed="1" x14ac:dyDescent="0.25">
      <c r="A98" s="43"/>
      <c r="B98" s="44" t="s">
        <v>628</v>
      </c>
      <c r="C98" s="43" t="s">
        <v>534</v>
      </c>
      <c r="D98" s="43" t="s">
        <v>535</v>
      </c>
      <c r="E98" s="45"/>
      <c r="F98" s="46" t="s">
        <v>500</v>
      </c>
      <c r="G98" s="46"/>
    </row>
    <row r="99" spans="1:9" x14ac:dyDescent="0.25">
      <c r="A99" s="24" t="s">
        <v>629</v>
      </c>
      <c r="B99" s="41" t="s">
        <v>1295</v>
      </c>
      <c r="C99" s="171">
        <v>0.41357080573070787</v>
      </c>
      <c r="D99" s="171">
        <v>0.29497242215504027</v>
      </c>
      <c r="F99" s="171">
        <v>0.41071988669319226</v>
      </c>
      <c r="G99" s="80"/>
      <c r="H99" s="80"/>
      <c r="I99" s="80"/>
    </row>
    <row r="100" spans="1:9" x14ac:dyDescent="0.25">
      <c r="A100" s="24" t="s">
        <v>631</v>
      </c>
      <c r="B100" s="41" t="s">
        <v>1296</v>
      </c>
      <c r="C100" s="171">
        <v>0.13816286492371918</v>
      </c>
      <c r="D100" s="171">
        <v>0.17683313905377374</v>
      </c>
      <c r="F100" s="171">
        <v>0.13909243763271814</v>
      </c>
      <c r="G100" s="80"/>
      <c r="H100" s="80"/>
      <c r="I100" s="80"/>
    </row>
    <row r="101" spans="1:9" x14ac:dyDescent="0.25">
      <c r="A101" s="24" t="s">
        <v>632</v>
      </c>
      <c r="B101" s="41" t="s">
        <v>1297</v>
      </c>
      <c r="C101" s="171">
        <v>4.321387211144475E-2</v>
      </c>
      <c r="D101" s="171">
        <v>4.8491483527768123E-2</v>
      </c>
      <c r="F101" s="171">
        <v>4.3340737608307194E-2</v>
      </c>
      <c r="G101" s="80"/>
      <c r="H101" s="80"/>
      <c r="I101" s="80"/>
    </row>
    <row r="102" spans="1:9" x14ac:dyDescent="0.25">
      <c r="A102" s="24" t="s">
        <v>633</v>
      </c>
      <c r="B102" s="41" t="s">
        <v>1298</v>
      </c>
      <c r="C102" s="171">
        <v>6.0892455672600904E-2</v>
      </c>
      <c r="D102" s="171">
        <v>8.0756098448437869E-2</v>
      </c>
      <c r="F102" s="171">
        <v>6.1369946475061284E-2</v>
      </c>
      <c r="G102" s="80"/>
      <c r="H102" s="80"/>
      <c r="I102" s="80"/>
    </row>
    <row r="103" spans="1:9" x14ac:dyDescent="0.25">
      <c r="A103" s="24" t="s">
        <v>634</v>
      </c>
      <c r="B103" s="41" t="s">
        <v>1299</v>
      </c>
      <c r="C103" s="171">
        <v>6.9969218332076935E-3</v>
      </c>
      <c r="D103" s="171">
        <v>5.2524462688971129E-3</v>
      </c>
      <c r="F103" s="171">
        <v>6.954987378058896E-3</v>
      </c>
      <c r="G103" s="80"/>
      <c r="H103" s="80"/>
      <c r="I103" s="80"/>
    </row>
    <row r="104" spans="1:9" x14ac:dyDescent="0.25">
      <c r="A104" s="24" t="s">
        <v>635</v>
      </c>
      <c r="B104" s="41" t="s">
        <v>1300</v>
      </c>
      <c r="C104" s="171">
        <v>6.1748664020530521E-4</v>
      </c>
      <c r="D104" s="171">
        <v>7.5126147009303614E-4</v>
      </c>
      <c r="F104" s="171">
        <v>6.2070237719740395E-4</v>
      </c>
      <c r="G104" s="80"/>
      <c r="H104" s="80"/>
      <c r="I104" s="80"/>
    </row>
    <row r="105" spans="1:9" x14ac:dyDescent="0.25">
      <c r="A105" s="24" t="s">
        <v>636</v>
      </c>
      <c r="B105" s="41" t="s">
        <v>1301</v>
      </c>
      <c r="C105" s="171">
        <v>1.5099470192711788E-2</v>
      </c>
      <c r="D105" s="171">
        <v>1.9635031268933647E-2</v>
      </c>
      <c r="F105" s="171">
        <v>1.5208497963817685E-2</v>
      </c>
      <c r="G105" s="80"/>
      <c r="H105" s="80"/>
      <c r="I105" s="80"/>
    </row>
    <row r="106" spans="1:9" x14ac:dyDescent="0.25">
      <c r="A106" s="24" t="s">
        <v>637</v>
      </c>
      <c r="B106" s="41" t="s">
        <v>1302</v>
      </c>
      <c r="C106" s="171">
        <v>5.2464927805831712E-3</v>
      </c>
      <c r="D106" s="171">
        <v>7.7419104301121554E-3</v>
      </c>
      <c r="F106" s="171">
        <v>5.3064787050882585E-3</v>
      </c>
      <c r="G106" s="80"/>
      <c r="H106" s="80"/>
      <c r="I106" s="80"/>
    </row>
    <row r="107" spans="1:9" x14ac:dyDescent="0.25">
      <c r="A107" s="24" t="s">
        <v>638</v>
      </c>
      <c r="B107" s="41" t="s">
        <v>1303</v>
      </c>
      <c r="C107" s="171">
        <v>0.15521435333319281</v>
      </c>
      <c r="D107" s="171">
        <v>0.21046664467806692</v>
      </c>
      <c r="F107" s="171">
        <v>0.15654253171566609</v>
      </c>
      <c r="G107" s="80"/>
      <c r="H107" s="80"/>
      <c r="I107" s="80"/>
    </row>
    <row r="108" spans="1:9" x14ac:dyDescent="0.25">
      <c r="A108" s="24" t="s">
        <v>639</v>
      </c>
      <c r="B108" s="41" t="s">
        <v>1304</v>
      </c>
      <c r="C108" s="171">
        <v>1.5261036313048836E-2</v>
      </c>
      <c r="D108" s="171">
        <v>1.525662060406187E-2</v>
      </c>
      <c r="F108" s="171">
        <v>1.5260930166333892E-2</v>
      </c>
      <c r="G108" s="80"/>
      <c r="H108" s="80"/>
      <c r="I108" s="80"/>
    </row>
    <row r="109" spans="1:9" x14ac:dyDescent="0.25">
      <c r="A109" s="24" t="s">
        <v>640</v>
      </c>
      <c r="B109" s="41" t="s">
        <v>1305</v>
      </c>
      <c r="C109" s="171">
        <v>4.9565415376962123E-3</v>
      </c>
      <c r="D109" s="171">
        <v>8.164356997525388E-3</v>
      </c>
      <c r="F109" s="171">
        <v>5.0336523876719193E-3</v>
      </c>
      <c r="G109" s="80"/>
      <c r="H109" s="80"/>
      <c r="I109" s="80"/>
    </row>
    <row r="110" spans="1:9" x14ac:dyDescent="0.25">
      <c r="A110" s="24" t="s">
        <v>641</v>
      </c>
      <c r="B110" s="41" t="s">
        <v>1306</v>
      </c>
      <c r="C110" s="171">
        <v>1.1256831447823908E-2</v>
      </c>
      <c r="D110" s="171">
        <v>1.272910003253821E-2</v>
      </c>
      <c r="F110" s="171">
        <v>1.1292222474328253E-2</v>
      </c>
      <c r="G110" s="80"/>
      <c r="H110" s="80"/>
      <c r="I110" s="80"/>
    </row>
    <row r="111" spans="1:9" x14ac:dyDescent="0.25">
      <c r="A111" s="24" t="s">
        <v>642</v>
      </c>
      <c r="B111" s="41" t="s">
        <v>1307</v>
      </c>
      <c r="C111" s="171">
        <v>1.2335122055460321E-2</v>
      </c>
      <c r="D111" s="171">
        <v>1.5681563598717481E-2</v>
      </c>
      <c r="F111" s="171">
        <v>1.2415565258950689E-2</v>
      </c>
      <c r="G111" s="80"/>
      <c r="H111" s="80"/>
      <c r="I111" s="80"/>
    </row>
    <row r="112" spans="1:9" x14ac:dyDescent="0.25">
      <c r="A112" s="24" t="s">
        <v>643</v>
      </c>
      <c r="B112" s="41" t="s">
        <v>1308</v>
      </c>
      <c r="C112" s="171">
        <v>3.1113407361304172E-3</v>
      </c>
      <c r="D112" s="171">
        <v>4.7834415560196557E-4</v>
      </c>
      <c r="F112" s="171">
        <v>3.0480476300118746E-3</v>
      </c>
      <c r="G112" s="80"/>
      <c r="H112" s="80"/>
      <c r="I112" s="80"/>
    </row>
    <row r="113" spans="1:9" x14ac:dyDescent="0.25">
      <c r="A113" s="24" t="s">
        <v>644</v>
      </c>
      <c r="B113" s="41" t="s">
        <v>1309</v>
      </c>
      <c r="C113" s="171">
        <v>4.2106192874146978E-2</v>
      </c>
      <c r="D113" s="171">
        <v>4.0774152099474756E-2</v>
      </c>
      <c r="F113" s="171">
        <v>4.2074172704151695E-2</v>
      </c>
      <c r="G113" s="80"/>
      <c r="H113" s="80"/>
      <c r="I113" s="80"/>
    </row>
    <row r="114" spans="1:9" x14ac:dyDescent="0.25">
      <c r="A114" s="24" t="s">
        <v>645</v>
      </c>
      <c r="B114" s="41" t="s">
        <v>1310</v>
      </c>
      <c r="C114" s="171">
        <v>6.7708147162916996E-2</v>
      </c>
      <c r="D114" s="171">
        <v>5.8519877436701673E-2</v>
      </c>
      <c r="F114" s="171">
        <v>6.748727557685881E-2</v>
      </c>
      <c r="G114" s="80"/>
      <c r="H114" s="80"/>
      <c r="I114" s="80"/>
    </row>
    <row r="115" spans="1:9" x14ac:dyDescent="0.25">
      <c r="A115" s="24" t="s">
        <v>646</v>
      </c>
      <c r="B115" s="41" t="s">
        <v>1311</v>
      </c>
      <c r="C115" s="171">
        <v>8.0752017013306979E-4</v>
      </c>
      <c r="D115" s="171">
        <v>4.1629921651349904E-4</v>
      </c>
      <c r="F115" s="171">
        <v>7.9811583230887456E-4</v>
      </c>
      <c r="G115" s="80"/>
      <c r="H115" s="80"/>
      <c r="I115" s="80"/>
    </row>
    <row r="116" spans="1:9" x14ac:dyDescent="0.25">
      <c r="A116" s="24" t="s">
        <v>647</v>
      </c>
      <c r="B116" s="41" t="s">
        <v>1312</v>
      </c>
      <c r="C116" s="171">
        <v>1.4403624329142235E-3</v>
      </c>
      <c r="D116" s="171">
        <v>1.0830068820867941E-3</v>
      </c>
      <c r="F116" s="171">
        <v>1.4317721662318299E-3</v>
      </c>
      <c r="G116" s="80"/>
      <c r="H116" s="80"/>
      <c r="I116" s="80"/>
    </row>
    <row r="117" spans="1:9" x14ac:dyDescent="0.25">
      <c r="A117" s="24" t="s">
        <v>648</v>
      </c>
      <c r="B117" s="41" t="s">
        <v>1313</v>
      </c>
      <c r="C117" s="171">
        <v>2.1715754880630871E-4</v>
      </c>
      <c r="D117" s="171">
        <v>0</v>
      </c>
      <c r="F117" s="171">
        <v>2.1193742209490914E-4</v>
      </c>
      <c r="G117" s="80"/>
      <c r="H117" s="80"/>
      <c r="I117" s="80"/>
    </row>
    <row r="118" spans="1:9" x14ac:dyDescent="0.25">
      <c r="A118" s="24" t="s">
        <v>649</v>
      </c>
      <c r="B118" s="41" t="s">
        <v>1314</v>
      </c>
      <c r="C118" s="171">
        <v>1.785024502549264E-3</v>
      </c>
      <c r="D118" s="171">
        <v>1.9962416756553153E-3</v>
      </c>
      <c r="F118" s="171">
        <v>1.7901018319504208E-3</v>
      </c>
      <c r="G118" s="80"/>
      <c r="H118" s="80"/>
      <c r="I118" s="80"/>
    </row>
    <row r="119" spans="1:9" x14ac:dyDescent="0.25">
      <c r="A119" s="24" t="s">
        <v>650</v>
      </c>
      <c r="B119" s="57" t="s">
        <v>100</v>
      </c>
      <c r="C119" s="80">
        <f>+SUM(C99:C118)</f>
        <v>0.99999999999999989</v>
      </c>
      <c r="D119" s="80">
        <f>+SUM(D99:D118)</f>
        <v>0.99999999999999989</v>
      </c>
      <c r="F119" s="60">
        <f>+SUM(F99:F118)</f>
        <v>1.0000000000000004</v>
      </c>
      <c r="G119" s="24"/>
    </row>
    <row r="120" spans="1:9" hidden="1" x14ac:dyDescent="0.25">
      <c r="A120" s="24" t="s">
        <v>651</v>
      </c>
      <c r="B120" s="41" t="s">
        <v>630</v>
      </c>
      <c r="C120" s="24" t="s">
        <v>35</v>
      </c>
      <c r="D120" s="24" t="s">
        <v>35</v>
      </c>
      <c r="F120" s="24" t="s">
        <v>35</v>
      </c>
      <c r="G120" s="24"/>
    </row>
    <row r="121" spans="1:9" hidden="1" x14ac:dyDescent="0.25">
      <c r="A121" s="24" t="s">
        <v>652</v>
      </c>
      <c r="B121" s="41" t="s">
        <v>630</v>
      </c>
      <c r="C121" s="24" t="s">
        <v>35</v>
      </c>
      <c r="D121" s="24" t="s">
        <v>35</v>
      </c>
      <c r="F121" s="24" t="s">
        <v>35</v>
      </c>
      <c r="G121" s="24"/>
    </row>
    <row r="122" spans="1:9" hidden="1" x14ac:dyDescent="0.25">
      <c r="A122" s="24" t="s">
        <v>653</v>
      </c>
      <c r="B122" s="41" t="s">
        <v>630</v>
      </c>
      <c r="C122" s="24" t="s">
        <v>35</v>
      </c>
      <c r="D122" s="24" t="s">
        <v>35</v>
      </c>
      <c r="F122" s="24" t="s">
        <v>35</v>
      </c>
      <c r="G122" s="24"/>
    </row>
    <row r="123" spans="1:9" hidden="1" x14ac:dyDescent="0.25">
      <c r="A123" s="24" t="s">
        <v>654</v>
      </c>
      <c r="B123" s="41" t="s">
        <v>630</v>
      </c>
      <c r="C123" s="24" t="s">
        <v>35</v>
      </c>
      <c r="D123" s="24" t="s">
        <v>35</v>
      </c>
      <c r="F123" s="24" t="s">
        <v>35</v>
      </c>
      <c r="G123" s="24"/>
    </row>
    <row r="124" spans="1:9" hidden="1" x14ac:dyDescent="0.25">
      <c r="A124" s="24" t="s">
        <v>655</v>
      </c>
      <c r="B124" s="41" t="s">
        <v>630</v>
      </c>
      <c r="C124" s="24" t="s">
        <v>35</v>
      </c>
      <c r="D124" s="24" t="s">
        <v>35</v>
      </c>
      <c r="F124" s="24" t="s">
        <v>35</v>
      </c>
      <c r="G124" s="24"/>
    </row>
    <row r="125" spans="1:9" hidden="1" x14ac:dyDescent="0.25">
      <c r="A125" s="24" t="s">
        <v>656</v>
      </c>
      <c r="B125" s="41" t="s">
        <v>630</v>
      </c>
      <c r="C125" s="24" t="s">
        <v>35</v>
      </c>
      <c r="D125" s="24" t="s">
        <v>35</v>
      </c>
      <c r="F125" s="24" t="s">
        <v>35</v>
      </c>
      <c r="G125" s="24"/>
    </row>
    <row r="126" spans="1:9" hidden="1" x14ac:dyDescent="0.25">
      <c r="A126" s="24" t="s">
        <v>657</v>
      </c>
      <c r="B126" s="41" t="s">
        <v>630</v>
      </c>
      <c r="C126" s="24" t="s">
        <v>35</v>
      </c>
      <c r="D126" s="24" t="s">
        <v>35</v>
      </c>
      <c r="F126" s="24" t="s">
        <v>35</v>
      </c>
      <c r="G126" s="24"/>
    </row>
    <row r="127" spans="1:9" hidden="1" x14ac:dyDescent="0.25">
      <c r="A127" s="24" t="s">
        <v>658</v>
      </c>
      <c r="B127" s="41" t="s">
        <v>630</v>
      </c>
      <c r="C127" s="24" t="s">
        <v>35</v>
      </c>
      <c r="D127" s="24" t="s">
        <v>35</v>
      </c>
      <c r="F127" s="24" t="s">
        <v>35</v>
      </c>
      <c r="G127" s="24"/>
    </row>
    <row r="128" spans="1:9" hidden="1" x14ac:dyDescent="0.25">
      <c r="A128" s="24" t="s">
        <v>659</v>
      </c>
      <c r="B128" s="41" t="s">
        <v>630</v>
      </c>
      <c r="C128" s="24" t="s">
        <v>35</v>
      </c>
      <c r="D128" s="24" t="s">
        <v>35</v>
      </c>
      <c r="F128" s="24" t="s">
        <v>35</v>
      </c>
      <c r="G128" s="24"/>
    </row>
    <row r="129" spans="1:7" hidden="1" x14ac:dyDescent="0.25">
      <c r="A129" s="24" t="s">
        <v>660</v>
      </c>
      <c r="B129" s="41" t="s">
        <v>630</v>
      </c>
      <c r="C129" s="24" t="s">
        <v>35</v>
      </c>
      <c r="D129" s="24" t="s">
        <v>35</v>
      </c>
      <c r="F129" s="24" t="s">
        <v>35</v>
      </c>
      <c r="G129" s="24"/>
    </row>
    <row r="130" spans="1:7" ht="15" customHeight="1" x14ac:dyDescent="0.25">
      <c r="A130" s="43"/>
      <c r="B130" s="44" t="s">
        <v>661</v>
      </c>
      <c r="C130" s="43" t="s">
        <v>534</v>
      </c>
      <c r="D130" s="43" t="s">
        <v>535</v>
      </c>
      <c r="E130" s="45"/>
      <c r="F130" s="43" t="s">
        <v>500</v>
      </c>
      <c r="G130" s="46"/>
    </row>
    <row r="131" spans="1:7" x14ac:dyDescent="0.25">
      <c r="A131" s="24" t="s">
        <v>662</v>
      </c>
      <c r="B131" s="24" t="s">
        <v>663</v>
      </c>
      <c r="C131" s="171">
        <v>0.63139230609829844</v>
      </c>
      <c r="D131" s="171">
        <v>0.61178341374493805</v>
      </c>
      <c r="F131" s="171">
        <v>0.63092093909624236</v>
      </c>
    </row>
    <row r="132" spans="1:7" x14ac:dyDescent="0.25">
      <c r="A132" s="24" t="s">
        <v>664</v>
      </c>
      <c r="B132" s="24" t="s">
        <v>665</v>
      </c>
      <c r="C132" s="171">
        <v>0.36860769390170689</v>
      </c>
      <c r="D132" s="171">
        <v>0.38821658625506172</v>
      </c>
      <c r="F132" s="171">
        <v>0.3690790609037633</v>
      </c>
    </row>
    <row r="133" spans="1:7" x14ac:dyDescent="0.25">
      <c r="A133" s="24" t="s">
        <v>666</v>
      </c>
      <c r="B133" s="24" t="s">
        <v>98</v>
      </c>
      <c r="C133" s="24">
        <v>0</v>
      </c>
      <c r="D133" s="24">
        <v>0</v>
      </c>
      <c r="F133" s="24">
        <v>0</v>
      </c>
    </row>
    <row r="134" spans="1:7" hidden="1" outlineLevel="1" x14ac:dyDescent="0.25">
      <c r="A134" s="24" t="s">
        <v>667</v>
      </c>
      <c r="E134" s="22"/>
    </row>
    <row r="135" spans="1:7" hidden="1" outlineLevel="1" x14ac:dyDescent="0.25">
      <c r="A135" s="24" t="s">
        <v>668</v>
      </c>
      <c r="E135" s="22"/>
    </row>
    <row r="136" spans="1:7" hidden="1" outlineLevel="1" x14ac:dyDescent="0.25">
      <c r="A136" s="24" t="s">
        <v>669</v>
      </c>
      <c r="E136" s="22"/>
    </row>
    <row r="137" spans="1:7" hidden="1" outlineLevel="1" x14ac:dyDescent="0.25">
      <c r="A137" s="24" t="s">
        <v>670</v>
      </c>
      <c r="E137" s="22"/>
    </row>
    <row r="138" spans="1:7" hidden="1" outlineLevel="1" x14ac:dyDescent="0.25">
      <c r="A138" s="24" t="s">
        <v>671</v>
      </c>
      <c r="E138" s="22"/>
    </row>
    <row r="139" spans="1:7" hidden="1" outlineLevel="1" x14ac:dyDescent="0.25">
      <c r="A139" s="24" t="s">
        <v>672</v>
      </c>
      <c r="E139" s="22"/>
    </row>
    <row r="140" spans="1:7" ht="15" customHeight="1" collapsed="1" x14ac:dyDescent="0.25">
      <c r="A140" s="43"/>
      <c r="B140" s="44" t="s">
        <v>673</v>
      </c>
      <c r="C140" s="43" t="s">
        <v>534</v>
      </c>
      <c r="D140" s="43" t="s">
        <v>535</v>
      </c>
      <c r="E140" s="45"/>
      <c r="F140" s="46" t="s">
        <v>500</v>
      </c>
      <c r="G140" s="46"/>
    </row>
    <row r="141" spans="1:7" x14ac:dyDescent="0.25">
      <c r="A141" s="24" t="s">
        <v>674</v>
      </c>
      <c r="B141" s="24" t="s">
        <v>675</v>
      </c>
      <c r="C141" s="60">
        <v>0</v>
      </c>
      <c r="D141" s="60">
        <v>0</v>
      </c>
      <c r="E141" s="110"/>
      <c r="F141" s="60">
        <v>0</v>
      </c>
    </row>
    <row r="142" spans="1:7" x14ac:dyDescent="0.25">
      <c r="A142" s="24" t="s">
        <v>676</v>
      </c>
      <c r="B142" s="24" t="s">
        <v>677</v>
      </c>
      <c r="C142" s="60">
        <v>1</v>
      </c>
      <c r="D142" s="60">
        <v>1</v>
      </c>
      <c r="E142" s="110"/>
      <c r="F142" s="60">
        <v>1</v>
      </c>
    </row>
    <row r="143" spans="1:7" x14ac:dyDescent="0.25">
      <c r="A143" s="24" t="s">
        <v>678</v>
      </c>
      <c r="B143" s="24" t="s">
        <v>98</v>
      </c>
      <c r="C143" s="60">
        <v>0</v>
      </c>
      <c r="D143" s="60">
        <v>0</v>
      </c>
      <c r="E143" s="110"/>
      <c r="F143" s="60">
        <v>0</v>
      </c>
    </row>
    <row r="144" spans="1:7" hidden="1" outlineLevel="1" x14ac:dyDescent="0.25">
      <c r="A144" s="24" t="s">
        <v>679</v>
      </c>
      <c r="E144" s="22"/>
    </row>
    <row r="145" spans="1:7" hidden="1" outlineLevel="1" x14ac:dyDescent="0.25">
      <c r="A145" s="24" t="s">
        <v>680</v>
      </c>
      <c r="E145" s="22"/>
    </row>
    <row r="146" spans="1:7" hidden="1" outlineLevel="1" x14ac:dyDescent="0.25">
      <c r="A146" s="24" t="s">
        <v>681</v>
      </c>
      <c r="E146" s="22"/>
    </row>
    <row r="147" spans="1:7" hidden="1" outlineLevel="1" x14ac:dyDescent="0.25">
      <c r="A147" s="24" t="s">
        <v>682</v>
      </c>
      <c r="E147" s="22"/>
    </row>
    <row r="148" spans="1:7" hidden="1" outlineLevel="1" x14ac:dyDescent="0.25">
      <c r="A148" s="24" t="s">
        <v>683</v>
      </c>
      <c r="E148" s="22"/>
    </row>
    <row r="149" spans="1:7" hidden="1" outlineLevel="1" x14ac:dyDescent="0.25">
      <c r="A149" s="24" t="s">
        <v>684</v>
      </c>
      <c r="E149" s="22"/>
    </row>
    <row r="150" spans="1:7" ht="15" customHeight="1" collapsed="1" x14ac:dyDescent="0.25">
      <c r="A150" s="43"/>
      <c r="B150" s="44" t="s">
        <v>685</v>
      </c>
      <c r="C150" s="43" t="s">
        <v>534</v>
      </c>
      <c r="D150" s="43" t="s">
        <v>535</v>
      </c>
      <c r="E150" s="45"/>
      <c r="F150" s="46" t="s">
        <v>500</v>
      </c>
      <c r="G150" s="46"/>
    </row>
    <row r="151" spans="1:7" x14ac:dyDescent="0.25">
      <c r="A151" s="24" t="s">
        <v>686</v>
      </c>
      <c r="B151" s="20" t="s">
        <v>687</v>
      </c>
      <c r="C151" s="171">
        <v>8.9817110082395346E-2</v>
      </c>
      <c r="D151" s="171">
        <v>5.1282442983847772E-2</v>
      </c>
      <c r="F151" s="171">
        <v>8.8890797153640386E-2</v>
      </c>
      <c r="G151" s="24"/>
    </row>
    <row r="152" spans="1:7" x14ac:dyDescent="0.25">
      <c r="A152" s="24" t="s">
        <v>688</v>
      </c>
      <c r="B152" s="20" t="s">
        <v>689</v>
      </c>
      <c r="C152" s="171">
        <v>9.3147802312456271E-2</v>
      </c>
      <c r="D152" s="171">
        <v>9.2360987213255516E-2</v>
      </c>
      <c r="F152" s="171">
        <v>9.3128888512135508E-2</v>
      </c>
      <c r="G152" s="24"/>
    </row>
    <row r="153" spans="1:7" x14ac:dyDescent="0.25">
      <c r="A153" s="24" t="s">
        <v>690</v>
      </c>
      <c r="B153" s="20" t="s">
        <v>691</v>
      </c>
      <c r="C153" s="171">
        <v>0.21501025158438331</v>
      </c>
      <c r="D153" s="171">
        <v>0.26923609315981373</v>
      </c>
      <c r="F153" s="171">
        <v>0.21631375572509595</v>
      </c>
      <c r="G153" s="24"/>
    </row>
    <row r="154" spans="1:7" x14ac:dyDescent="0.25">
      <c r="A154" s="24" t="s">
        <v>692</v>
      </c>
      <c r="B154" s="20" t="s">
        <v>693</v>
      </c>
      <c r="C154" s="171">
        <v>0.10418012677254672</v>
      </c>
      <c r="D154" s="171">
        <v>0.13926690838623207</v>
      </c>
      <c r="F154" s="171">
        <v>0.10502355794464018</v>
      </c>
      <c r="G154" s="24"/>
    </row>
    <row r="155" spans="1:7" x14ac:dyDescent="0.25">
      <c r="A155" s="24" t="s">
        <v>694</v>
      </c>
      <c r="B155" s="20" t="s">
        <v>695</v>
      </c>
      <c r="C155" s="171">
        <v>0.49784470924821833</v>
      </c>
      <c r="D155" s="171">
        <v>0.44785356825685096</v>
      </c>
      <c r="F155" s="171">
        <v>0.49664300066448797</v>
      </c>
      <c r="G155" s="24"/>
    </row>
    <row r="156" spans="1:7" hidden="1" outlineLevel="1" x14ac:dyDescent="0.25">
      <c r="A156" s="24" t="s">
        <v>696</v>
      </c>
      <c r="B156" s="39"/>
    </row>
    <row r="157" spans="1:7" hidden="1" outlineLevel="1" x14ac:dyDescent="0.25">
      <c r="A157" s="24" t="s">
        <v>697</v>
      </c>
      <c r="B157" s="39"/>
    </row>
    <row r="158" spans="1:7" hidden="1" outlineLevel="1" x14ac:dyDescent="0.25">
      <c r="A158" s="24" t="s">
        <v>698</v>
      </c>
      <c r="B158" s="20"/>
    </row>
    <row r="159" spans="1:7" hidden="1" outlineLevel="1" x14ac:dyDescent="0.25">
      <c r="A159" s="24" t="s">
        <v>699</v>
      </c>
      <c r="B159" s="20"/>
    </row>
    <row r="160" spans="1:7" ht="15" customHeight="1" collapsed="1" x14ac:dyDescent="0.25">
      <c r="A160" s="43"/>
      <c r="B160" s="44" t="s">
        <v>700</v>
      </c>
      <c r="C160" s="43" t="s">
        <v>534</v>
      </c>
      <c r="D160" s="43" t="s">
        <v>535</v>
      </c>
      <c r="E160" s="45"/>
      <c r="F160" s="46" t="s">
        <v>500</v>
      </c>
      <c r="G160" s="46"/>
    </row>
    <row r="161" spans="1:7" x14ac:dyDescent="0.25">
      <c r="A161" s="24" t="s">
        <v>701</v>
      </c>
      <c r="B161" s="24" t="s">
        <v>702</v>
      </c>
      <c r="C161" s="171">
        <v>6.0902508742910911E-3</v>
      </c>
      <c r="D161" s="171">
        <v>8.2366561895968939E-3</v>
      </c>
      <c r="E161" s="171"/>
      <c r="F161" s="171">
        <v>6.1418470899488363E-3</v>
      </c>
    </row>
    <row r="162" spans="1:7" hidden="1" outlineLevel="1" x14ac:dyDescent="0.25">
      <c r="A162" s="24" t="s">
        <v>703</v>
      </c>
      <c r="B162" s="100"/>
      <c r="E162" s="22"/>
    </row>
    <row r="163" spans="1:7" hidden="1" outlineLevel="1" x14ac:dyDescent="0.25">
      <c r="A163" s="24" t="s">
        <v>704</v>
      </c>
      <c r="B163" s="100"/>
      <c r="E163" s="22"/>
    </row>
    <row r="164" spans="1:7" hidden="1" outlineLevel="1" x14ac:dyDescent="0.25">
      <c r="A164" s="24" t="s">
        <v>705</v>
      </c>
      <c r="B164" s="100"/>
      <c r="E164" s="22"/>
    </row>
    <row r="165" spans="1:7" hidden="1" outlineLevel="1" x14ac:dyDescent="0.25">
      <c r="A165" s="24" t="s">
        <v>706</v>
      </c>
      <c r="B165" s="100"/>
      <c r="E165" s="22"/>
    </row>
    <row r="166" spans="1:7" ht="18.75" collapsed="1" x14ac:dyDescent="0.25">
      <c r="A166" s="76"/>
      <c r="B166" s="77" t="s">
        <v>497</v>
      </c>
      <c r="C166" s="76"/>
      <c r="D166" s="76"/>
      <c r="E166" s="76"/>
      <c r="F166" s="78"/>
      <c r="G166" s="78"/>
    </row>
    <row r="167" spans="1:7" ht="15" customHeight="1" x14ac:dyDescent="0.25">
      <c r="A167" s="43"/>
      <c r="B167" s="44" t="s">
        <v>707</v>
      </c>
      <c r="C167" s="43" t="s">
        <v>708</v>
      </c>
      <c r="D167" s="43" t="s">
        <v>709</v>
      </c>
      <c r="E167" s="45"/>
      <c r="F167" s="43" t="s">
        <v>534</v>
      </c>
      <c r="G167" s="43" t="s">
        <v>710</v>
      </c>
    </row>
    <row r="168" spans="1:7" x14ac:dyDescent="0.25">
      <c r="A168" s="24" t="s">
        <v>711</v>
      </c>
      <c r="B168" s="41" t="s">
        <v>712</v>
      </c>
      <c r="C168" s="106">
        <v>82.456306275271203</v>
      </c>
      <c r="D168" s="38"/>
      <c r="E168" s="38"/>
      <c r="F168" s="56"/>
      <c r="G168" s="56"/>
    </row>
    <row r="169" spans="1:7" x14ac:dyDescent="0.25">
      <c r="A169" s="38"/>
      <c r="B169" s="79"/>
      <c r="C169" s="38"/>
      <c r="D169" s="38"/>
      <c r="E169" s="38"/>
      <c r="F169" s="56"/>
      <c r="G169" s="56"/>
    </row>
    <row r="170" spans="1:7" x14ac:dyDescent="0.25">
      <c r="B170" s="41" t="s">
        <v>713</v>
      </c>
      <c r="C170" s="38"/>
      <c r="D170" s="38"/>
      <c r="E170" s="38"/>
      <c r="F170" s="56"/>
      <c r="G170" s="56"/>
    </row>
    <row r="171" spans="1:7" x14ac:dyDescent="0.25">
      <c r="A171" s="24" t="s">
        <v>714</v>
      </c>
      <c r="B171" s="41" t="s">
        <v>1315</v>
      </c>
      <c r="C171" s="48">
        <v>56.597740500000036</v>
      </c>
      <c r="D171" s="48">
        <v>9767</v>
      </c>
      <c r="E171" s="38"/>
      <c r="F171" s="49">
        <f t="shared" ref="F171:F194" si="1">IF($C$195=0,"",IF(C171="[for completion]","",C171/$C$195))</f>
        <v>2.8210906635158053E-3</v>
      </c>
      <c r="G171" s="49">
        <f t="shared" ref="G171:G194" si="2">IF($D$195=0,"",IF(D171="[for completion]","",D171/$D$195))</f>
        <v>4.0142370401423703E-2</v>
      </c>
    </row>
    <row r="172" spans="1:7" x14ac:dyDescent="0.25">
      <c r="A172" s="24" t="s">
        <v>715</v>
      </c>
      <c r="B172" s="41" t="s">
        <v>1316</v>
      </c>
      <c r="C172" s="48">
        <v>362.23124046999914</v>
      </c>
      <c r="D172" s="48">
        <v>20397</v>
      </c>
      <c r="E172" s="38"/>
      <c r="F172" s="49">
        <f t="shared" si="1"/>
        <v>1.8055264423915696E-2</v>
      </c>
      <c r="G172" s="49">
        <f t="shared" si="2"/>
        <v>8.3831670838316705E-2</v>
      </c>
    </row>
    <row r="173" spans="1:7" x14ac:dyDescent="0.25">
      <c r="A173" s="24" t="s">
        <v>716</v>
      </c>
      <c r="B173" s="41" t="s">
        <v>1317</v>
      </c>
      <c r="C173" s="48">
        <v>1814.539710050002</v>
      </c>
      <c r="D173" s="48">
        <v>47547</v>
      </c>
      <c r="E173" s="38"/>
      <c r="F173" s="49">
        <f t="shared" si="1"/>
        <v>9.0444971643359753E-2</v>
      </c>
      <c r="G173" s="49">
        <f t="shared" si="2"/>
        <v>0.19541817195418171</v>
      </c>
    </row>
    <row r="174" spans="1:7" x14ac:dyDescent="0.25">
      <c r="A174" s="24" t="s">
        <v>717</v>
      </c>
      <c r="B174" s="41" t="s">
        <v>1318</v>
      </c>
      <c r="C174" s="48">
        <v>3203.1631083099701</v>
      </c>
      <c r="D174" s="48">
        <v>51423</v>
      </c>
      <c r="E174" s="38"/>
      <c r="F174" s="49">
        <f t="shared" si="1"/>
        <v>0.15966032316381107</v>
      </c>
      <c r="G174" s="49">
        <f t="shared" si="2"/>
        <v>0.21134853211348531</v>
      </c>
    </row>
    <row r="175" spans="1:7" x14ac:dyDescent="0.25">
      <c r="A175" s="24" t="s">
        <v>718</v>
      </c>
      <c r="B175" s="41" t="s">
        <v>1319</v>
      </c>
      <c r="C175" s="48">
        <v>3797.5753833200006</v>
      </c>
      <c r="D175" s="48">
        <v>43651</v>
      </c>
      <c r="E175" s="38"/>
      <c r="F175" s="49">
        <f t="shared" si="1"/>
        <v>0.18928855398178843</v>
      </c>
      <c r="G175" s="49">
        <f t="shared" si="2"/>
        <v>0.17940561179405612</v>
      </c>
    </row>
    <row r="176" spans="1:7" x14ac:dyDescent="0.25">
      <c r="A176" s="24" t="s">
        <v>719</v>
      </c>
      <c r="B176" s="41" t="s">
        <v>1320</v>
      </c>
      <c r="C176" s="48">
        <v>5602.0127432399895</v>
      </c>
      <c r="D176" s="48">
        <v>46365</v>
      </c>
      <c r="E176" s="38"/>
      <c r="F176" s="49">
        <f t="shared" si="1"/>
        <v>0.27922997821531215</v>
      </c>
      <c r="G176" s="49">
        <f t="shared" si="2"/>
        <v>0.19056015190560152</v>
      </c>
    </row>
    <row r="177" spans="1:7" x14ac:dyDescent="0.25">
      <c r="A177" s="24" t="s">
        <v>720</v>
      </c>
      <c r="B177" s="41" t="s">
        <v>1321</v>
      </c>
      <c r="C177" s="48">
        <v>2562.4692713399968</v>
      </c>
      <c r="D177" s="48">
        <v>15020</v>
      </c>
      <c r="E177" s="38"/>
      <c r="F177" s="49">
        <f t="shared" si="1"/>
        <v>0.12772520727966888</v>
      </c>
      <c r="G177" s="49">
        <f t="shared" si="2"/>
        <v>6.1732200617322007E-2</v>
      </c>
    </row>
    <row r="178" spans="1:7" x14ac:dyDescent="0.25">
      <c r="A178" s="24" t="s">
        <v>721</v>
      </c>
      <c r="B178" s="41" t="s">
        <v>1322</v>
      </c>
      <c r="C178" s="48">
        <v>1601.9905810400012</v>
      </c>
      <c r="D178" s="48">
        <v>6798</v>
      </c>
      <c r="E178" s="38"/>
      <c r="F178" s="49">
        <f t="shared" si="1"/>
        <v>7.9850549355626743E-2</v>
      </c>
      <c r="G178" s="49">
        <f t="shared" si="2"/>
        <v>2.7939780279397804E-2</v>
      </c>
    </row>
    <row r="179" spans="1:7" x14ac:dyDescent="0.25">
      <c r="A179" s="24" t="s">
        <v>722</v>
      </c>
      <c r="B179" s="41" t="s">
        <v>1323</v>
      </c>
      <c r="C179" s="48">
        <v>1061.7816452600007</v>
      </c>
      <c r="D179" s="48">
        <v>2341</v>
      </c>
      <c r="E179" s="38"/>
      <c r="F179" s="49">
        <f t="shared" si="1"/>
        <v>5.292406127300147E-2</v>
      </c>
      <c r="G179" s="49">
        <f t="shared" si="2"/>
        <v>9.6215100962151016E-3</v>
      </c>
    </row>
    <row r="180" spans="1:7" hidden="1" x14ac:dyDescent="0.25">
      <c r="A180" s="24" t="s">
        <v>723</v>
      </c>
      <c r="B180" s="41"/>
      <c r="E180" s="41"/>
      <c r="F180" s="49">
        <f t="shared" si="1"/>
        <v>0</v>
      </c>
      <c r="G180" s="49">
        <f t="shared" si="2"/>
        <v>0</v>
      </c>
    </row>
    <row r="181" spans="1:7" hidden="1" x14ac:dyDescent="0.25">
      <c r="A181" s="24" t="s">
        <v>724</v>
      </c>
      <c r="B181" s="41"/>
      <c r="C181" s="48"/>
      <c r="D181" s="48"/>
      <c r="E181" s="41"/>
      <c r="F181" s="49">
        <f t="shared" si="1"/>
        <v>0</v>
      </c>
      <c r="G181" s="49">
        <f t="shared" si="2"/>
        <v>0</v>
      </c>
    </row>
    <row r="182" spans="1:7" hidden="1" x14ac:dyDescent="0.25">
      <c r="A182" s="24" t="s">
        <v>725</v>
      </c>
      <c r="B182" s="41"/>
      <c r="C182" s="48"/>
      <c r="D182" s="48"/>
      <c r="E182" s="41"/>
      <c r="F182" s="49">
        <f t="shared" si="1"/>
        <v>0</v>
      </c>
      <c r="G182" s="49">
        <f t="shared" si="2"/>
        <v>0</v>
      </c>
    </row>
    <row r="183" spans="1:7" hidden="1" x14ac:dyDescent="0.25">
      <c r="A183" s="24" t="s">
        <v>726</v>
      </c>
      <c r="B183" s="41"/>
      <c r="E183" s="41"/>
      <c r="F183" s="49">
        <f t="shared" si="1"/>
        <v>0</v>
      </c>
      <c r="G183" s="49">
        <f t="shared" si="2"/>
        <v>0</v>
      </c>
    </row>
    <row r="184" spans="1:7" hidden="1" x14ac:dyDescent="0.25">
      <c r="A184" s="24" t="s">
        <v>727</v>
      </c>
      <c r="B184" s="41"/>
      <c r="E184" s="41"/>
      <c r="F184" s="49">
        <f t="shared" si="1"/>
        <v>0</v>
      </c>
      <c r="G184" s="49">
        <f t="shared" si="2"/>
        <v>0</v>
      </c>
    </row>
    <row r="185" spans="1:7" hidden="1" x14ac:dyDescent="0.25">
      <c r="A185" s="24" t="s">
        <v>728</v>
      </c>
      <c r="B185" s="41"/>
      <c r="E185" s="41"/>
      <c r="F185" s="49">
        <f t="shared" si="1"/>
        <v>0</v>
      </c>
      <c r="G185" s="49">
        <f t="shared" si="2"/>
        <v>0</v>
      </c>
    </row>
    <row r="186" spans="1:7" hidden="1" x14ac:dyDescent="0.25">
      <c r="A186" s="24" t="s">
        <v>729</v>
      </c>
      <c r="B186" s="41"/>
      <c r="F186" s="49">
        <f t="shared" si="1"/>
        <v>0</v>
      </c>
      <c r="G186" s="49">
        <f t="shared" si="2"/>
        <v>0</v>
      </c>
    </row>
    <row r="187" spans="1:7" hidden="1" x14ac:dyDescent="0.25">
      <c r="A187" s="24" t="s">
        <v>730</v>
      </c>
      <c r="B187" s="41"/>
      <c r="E187" s="60"/>
      <c r="F187" s="49">
        <f t="shared" si="1"/>
        <v>0</v>
      </c>
      <c r="G187" s="49">
        <f t="shared" si="2"/>
        <v>0</v>
      </c>
    </row>
    <row r="188" spans="1:7" hidden="1" x14ac:dyDescent="0.25">
      <c r="A188" s="24" t="s">
        <v>731</v>
      </c>
      <c r="B188" s="41"/>
      <c r="E188" s="60"/>
      <c r="F188" s="49">
        <f t="shared" si="1"/>
        <v>0</v>
      </c>
      <c r="G188" s="49">
        <f t="shared" si="2"/>
        <v>0</v>
      </c>
    </row>
    <row r="189" spans="1:7" hidden="1" x14ac:dyDescent="0.25">
      <c r="A189" s="24" t="s">
        <v>732</v>
      </c>
      <c r="B189" s="41"/>
      <c r="E189" s="60"/>
      <c r="F189" s="49">
        <f t="shared" si="1"/>
        <v>0</v>
      </c>
      <c r="G189" s="49">
        <f t="shared" si="2"/>
        <v>0</v>
      </c>
    </row>
    <row r="190" spans="1:7" hidden="1" x14ac:dyDescent="0.25">
      <c r="A190" s="24" t="s">
        <v>733</v>
      </c>
      <c r="B190" s="41"/>
      <c r="E190" s="60"/>
      <c r="F190" s="49">
        <f t="shared" si="1"/>
        <v>0</v>
      </c>
      <c r="G190" s="49">
        <f t="shared" si="2"/>
        <v>0</v>
      </c>
    </row>
    <row r="191" spans="1:7" hidden="1" x14ac:dyDescent="0.25">
      <c r="A191" s="24" t="s">
        <v>734</v>
      </c>
      <c r="B191" s="41"/>
      <c r="E191" s="60"/>
      <c r="F191" s="49">
        <f t="shared" si="1"/>
        <v>0</v>
      </c>
      <c r="G191" s="49">
        <f t="shared" si="2"/>
        <v>0</v>
      </c>
    </row>
    <row r="192" spans="1:7" hidden="1" x14ac:dyDescent="0.25">
      <c r="A192" s="24" t="s">
        <v>735</v>
      </c>
      <c r="B192" s="41"/>
      <c r="E192" s="60"/>
      <c r="F192" s="49">
        <f t="shared" si="1"/>
        <v>0</v>
      </c>
      <c r="G192" s="49">
        <f t="shared" si="2"/>
        <v>0</v>
      </c>
    </row>
    <row r="193" spans="1:7" hidden="1" x14ac:dyDescent="0.25">
      <c r="A193" s="24" t="s">
        <v>736</v>
      </c>
      <c r="B193" s="41"/>
      <c r="E193" s="60"/>
      <c r="F193" s="49">
        <f t="shared" si="1"/>
        <v>0</v>
      </c>
      <c r="G193" s="49">
        <f t="shared" si="2"/>
        <v>0</v>
      </c>
    </row>
    <row r="194" spans="1:7" hidden="1" x14ac:dyDescent="0.25">
      <c r="A194" s="24" t="s">
        <v>737</v>
      </c>
      <c r="B194" s="41"/>
      <c r="E194" s="60"/>
      <c r="F194" s="49">
        <f t="shared" si="1"/>
        <v>0</v>
      </c>
      <c r="G194" s="49">
        <f t="shared" si="2"/>
        <v>0</v>
      </c>
    </row>
    <row r="195" spans="1:7" x14ac:dyDescent="0.25">
      <c r="A195" s="24" t="s">
        <v>738</v>
      </c>
      <c r="B195" s="50" t="s">
        <v>100</v>
      </c>
      <c r="C195" s="48">
        <f>SUM(C171:C194)</f>
        <v>20062.361423529961</v>
      </c>
      <c r="D195" s="48">
        <f>SUM(D171:D194)</f>
        <v>243309</v>
      </c>
      <c r="E195" s="60"/>
      <c r="F195" s="51">
        <f>SUM(F171:F194)</f>
        <v>0.99999999999999989</v>
      </c>
      <c r="G195" s="51">
        <f>SUM(G171:G194)</f>
        <v>0.99999999999999989</v>
      </c>
    </row>
    <row r="196" spans="1:7" ht="15" customHeight="1" x14ac:dyDescent="0.25">
      <c r="A196" s="43"/>
      <c r="B196" s="44" t="s">
        <v>739</v>
      </c>
      <c r="C196" s="43" t="s">
        <v>708</v>
      </c>
      <c r="D196" s="43" t="s">
        <v>709</v>
      </c>
      <c r="E196" s="45"/>
      <c r="F196" s="43" t="s">
        <v>534</v>
      </c>
      <c r="G196" s="43" t="s">
        <v>710</v>
      </c>
    </row>
    <row r="197" spans="1:7" x14ac:dyDescent="0.25">
      <c r="A197" s="24" t="s">
        <v>740</v>
      </c>
      <c r="B197" s="24" t="s">
        <v>741</v>
      </c>
      <c r="C197" s="80">
        <v>0.61660309616025799</v>
      </c>
      <c r="G197" s="24"/>
    </row>
    <row r="198" spans="1:7" x14ac:dyDescent="0.25">
      <c r="G198" s="24"/>
    </row>
    <row r="199" spans="1:7" x14ac:dyDescent="0.25">
      <c r="B199" s="41" t="s">
        <v>742</v>
      </c>
      <c r="G199" s="24"/>
    </row>
    <row r="200" spans="1:7" x14ac:dyDescent="0.25">
      <c r="A200" s="24" t="s">
        <v>743</v>
      </c>
      <c r="B200" s="24" t="s">
        <v>744</v>
      </c>
      <c r="C200" s="48">
        <v>2887.5314576100104</v>
      </c>
      <c r="D200" s="48">
        <v>53976</v>
      </c>
      <c r="F200" s="49">
        <f t="shared" ref="F200:F214" si="3">IF($C$208=0,"",IF(C200="[for completion]","",C200/$C$208))</f>
        <v>0.1439277957690159</v>
      </c>
      <c r="G200" s="49">
        <f t="shared" ref="G200:G214" si="4">IF($D$208=0,"",IF(D200="[for completion]","",D200/$D$208))</f>
        <v>0.22184136221841363</v>
      </c>
    </row>
    <row r="201" spans="1:7" x14ac:dyDescent="0.25">
      <c r="A201" s="24" t="s">
        <v>745</v>
      </c>
      <c r="B201" s="24" t="s">
        <v>746</v>
      </c>
      <c r="C201" s="48">
        <v>2949.8767187000035</v>
      </c>
      <c r="D201" s="48">
        <v>37687</v>
      </c>
      <c r="F201" s="49">
        <f t="shared" si="3"/>
        <v>0.14703536918840771</v>
      </c>
      <c r="G201" s="49">
        <f t="shared" si="4"/>
        <v>0.15489357154893571</v>
      </c>
    </row>
    <row r="202" spans="1:7" x14ac:dyDescent="0.25">
      <c r="A202" s="24" t="s">
        <v>747</v>
      </c>
      <c r="B202" s="24" t="s">
        <v>748</v>
      </c>
      <c r="C202" s="48">
        <v>2446.096349739988</v>
      </c>
      <c r="D202" s="48">
        <v>29501</v>
      </c>
      <c r="F202" s="49">
        <f t="shared" si="3"/>
        <v>0.12192464775712294</v>
      </c>
      <c r="G202" s="49">
        <f t="shared" si="4"/>
        <v>0.12124911121249111</v>
      </c>
    </row>
    <row r="203" spans="1:7" x14ac:dyDescent="0.25">
      <c r="A203" s="24" t="s">
        <v>749</v>
      </c>
      <c r="B203" s="24" t="s">
        <v>750</v>
      </c>
      <c r="C203" s="48">
        <v>3495.9238775799777</v>
      </c>
      <c r="D203" s="48">
        <v>36519</v>
      </c>
      <c r="F203" s="49">
        <f t="shared" si="3"/>
        <v>0.17425286105551893</v>
      </c>
      <c r="G203" s="49">
        <f t="shared" si="4"/>
        <v>0.15009309150093092</v>
      </c>
    </row>
    <row r="204" spans="1:7" x14ac:dyDescent="0.25">
      <c r="A204" s="24" t="s">
        <v>751</v>
      </c>
      <c r="B204" s="24" t="s">
        <v>752</v>
      </c>
      <c r="C204" s="48">
        <v>7717.7699643800288</v>
      </c>
      <c r="D204" s="48">
        <v>77302</v>
      </c>
      <c r="F204" s="49">
        <f t="shared" si="3"/>
        <v>0.38468901050343424</v>
      </c>
      <c r="G204" s="49">
        <f t="shared" si="4"/>
        <v>0.31771122317711226</v>
      </c>
    </row>
    <row r="205" spans="1:7" x14ac:dyDescent="0.25">
      <c r="A205" s="24" t="s">
        <v>753</v>
      </c>
      <c r="B205" s="24" t="s">
        <v>754</v>
      </c>
      <c r="C205" s="48">
        <v>243.01069088999998</v>
      </c>
      <c r="D205" s="48">
        <v>4148</v>
      </c>
      <c r="F205" s="49">
        <f t="shared" si="3"/>
        <v>1.2112766077725351E-2</v>
      </c>
      <c r="G205" s="49">
        <f t="shared" si="4"/>
        <v>1.70482801704828E-2</v>
      </c>
    </row>
    <row r="206" spans="1:7" x14ac:dyDescent="0.25">
      <c r="A206" s="24" t="s">
        <v>755</v>
      </c>
      <c r="B206" s="24" t="s">
        <v>756</v>
      </c>
      <c r="C206" s="48">
        <v>318.16404391999936</v>
      </c>
      <c r="D206" s="48">
        <v>4131</v>
      </c>
      <c r="F206" s="49">
        <f t="shared" si="3"/>
        <v>1.5858753473897782E-2</v>
      </c>
      <c r="G206" s="49">
        <f t="shared" si="4"/>
        <v>1.6978410169784103E-2</v>
      </c>
    </row>
    <row r="207" spans="1:7" x14ac:dyDescent="0.25">
      <c r="A207" s="24" t="s">
        <v>757</v>
      </c>
      <c r="B207" s="24" t="s">
        <v>758</v>
      </c>
      <c r="C207" s="48">
        <v>3.98832071</v>
      </c>
      <c r="D207" s="48">
        <v>45</v>
      </c>
      <c r="F207" s="49">
        <f t="shared" si="3"/>
        <v>1.9879617487711713E-4</v>
      </c>
      <c r="G207" s="49">
        <f t="shared" si="4"/>
        <v>1.8495000184950001E-4</v>
      </c>
    </row>
    <row r="208" spans="1:7" x14ac:dyDescent="0.25">
      <c r="A208" s="24" t="s">
        <v>759</v>
      </c>
      <c r="B208" s="50" t="s">
        <v>100</v>
      </c>
      <c r="C208" s="48">
        <f>SUM(C200:C207)</f>
        <v>20062.361423530008</v>
      </c>
      <c r="D208" s="48">
        <f>SUM(D200:D207)</f>
        <v>243309</v>
      </c>
      <c r="F208" s="60">
        <f>SUM(F200:F207)</f>
        <v>1</v>
      </c>
      <c r="G208" s="60">
        <f>SUM(G200:G207)</f>
        <v>0.99999999999999989</v>
      </c>
    </row>
    <row r="209" spans="1:7" hidden="1" outlineLevel="1" x14ac:dyDescent="0.25">
      <c r="A209" s="24" t="s">
        <v>760</v>
      </c>
      <c r="B209" s="52" t="s">
        <v>761</v>
      </c>
      <c r="F209" s="49">
        <f t="shared" si="3"/>
        <v>0</v>
      </c>
      <c r="G209" s="49">
        <f t="shared" si="4"/>
        <v>0</v>
      </c>
    </row>
    <row r="210" spans="1:7" hidden="1" outlineLevel="1" x14ac:dyDescent="0.25">
      <c r="A210" s="24" t="s">
        <v>762</v>
      </c>
      <c r="B210" s="52" t="s">
        <v>763</v>
      </c>
      <c r="F210" s="49">
        <f t="shared" si="3"/>
        <v>0</v>
      </c>
      <c r="G210" s="49">
        <f t="shared" si="4"/>
        <v>0</v>
      </c>
    </row>
    <row r="211" spans="1:7" hidden="1" outlineLevel="1" x14ac:dyDescent="0.25">
      <c r="A211" s="24" t="s">
        <v>764</v>
      </c>
      <c r="B211" s="52" t="s">
        <v>765</v>
      </c>
      <c r="F211" s="49">
        <f t="shared" si="3"/>
        <v>0</v>
      </c>
      <c r="G211" s="49">
        <f t="shared" si="4"/>
        <v>0</v>
      </c>
    </row>
    <row r="212" spans="1:7" hidden="1" outlineLevel="1" x14ac:dyDescent="0.25">
      <c r="A212" s="24" t="s">
        <v>766</v>
      </c>
      <c r="B212" s="52" t="s">
        <v>767</v>
      </c>
      <c r="F212" s="49">
        <f t="shared" si="3"/>
        <v>0</v>
      </c>
      <c r="G212" s="49">
        <f t="shared" si="4"/>
        <v>0</v>
      </c>
    </row>
    <row r="213" spans="1:7" hidden="1" outlineLevel="1" x14ac:dyDescent="0.25">
      <c r="A213" s="24" t="s">
        <v>768</v>
      </c>
      <c r="B213" s="52" t="s">
        <v>769</v>
      </c>
      <c r="F213" s="49">
        <f t="shared" si="3"/>
        <v>0</v>
      </c>
      <c r="G213" s="49">
        <f t="shared" si="4"/>
        <v>0</v>
      </c>
    </row>
    <row r="214" spans="1:7" hidden="1" outlineLevel="1" x14ac:dyDescent="0.25">
      <c r="A214" s="24" t="s">
        <v>770</v>
      </c>
      <c r="B214" s="52" t="s">
        <v>771</v>
      </c>
      <c r="F214" s="49">
        <f t="shared" si="3"/>
        <v>0</v>
      </c>
      <c r="G214" s="49">
        <f t="shared" si="4"/>
        <v>0</v>
      </c>
    </row>
    <row r="215" spans="1:7" hidden="1" outlineLevel="1" x14ac:dyDescent="0.25">
      <c r="A215" s="24" t="s">
        <v>772</v>
      </c>
      <c r="B215" s="52"/>
      <c r="F215" s="49"/>
      <c r="G215" s="49"/>
    </row>
    <row r="216" spans="1:7" hidden="1" outlineLevel="1" x14ac:dyDescent="0.25">
      <c r="A216" s="24" t="s">
        <v>773</v>
      </c>
      <c r="B216" s="52"/>
      <c r="F216" s="49"/>
      <c r="G216" s="49"/>
    </row>
    <row r="217" spans="1:7" hidden="1" outlineLevel="1" x14ac:dyDescent="0.25">
      <c r="A217" s="24" t="s">
        <v>774</v>
      </c>
      <c r="B217" s="52"/>
      <c r="F217" s="49"/>
      <c r="G217" s="49"/>
    </row>
    <row r="218" spans="1:7" ht="15" customHeight="1" collapsed="1" x14ac:dyDescent="0.25">
      <c r="A218" s="43"/>
      <c r="B218" s="44" t="s">
        <v>775</v>
      </c>
      <c r="C218" s="43" t="s">
        <v>708</v>
      </c>
      <c r="D218" s="43" t="s">
        <v>709</v>
      </c>
      <c r="E218" s="45"/>
      <c r="F218" s="43" t="s">
        <v>534</v>
      </c>
      <c r="G218" s="43" t="s">
        <v>710</v>
      </c>
    </row>
    <row r="219" spans="1:7" x14ac:dyDescent="0.25">
      <c r="A219" s="24" t="s">
        <v>776</v>
      </c>
      <c r="B219" s="24" t="s">
        <v>741</v>
      </c>
      <c r="C219" s="80">
        <v>0.52571238242881957</v>
      </c>
      <c r="G219" s="24"/>
    </row>
    <row r="220" spans="1:7" x14ac:dyDescent="0.25">
      <c r="G220" s="24"/>
    </row>
    <row r="221" spans="1:7" x14ac:dyDescent="0.25">
      <c r="B221" s="41" t="s">
        <v>742</v>
      </c>
      <c r="G221" s="24"/>
    </row>
    <row r="222" spans="1:7" x14ac:dyDescent="0.25">
      <c r="A222" s="24" t="s">
        <v>777</v>
      </c>
      <c r="B222" s="24" t="s">
        <v>744</v>
      </c>
      <c r="C222" s="48">
        <v>5469.4443366399564</v>
      </c>
      <c r="D222" s="48">
        <v>106894</v>
      </c>
      <c r="F222" s="49">
        <f>IF($C$230=0,"",IF(C222="[Mark as ND1 if not relevant]","",C222/$C$230))</f>
        <v>0.27262216152806301</v>
      </c>
      <c r="G222" s="49">
        <f>IF($D$230=0,"",IF(D222="[Mark as ND1 if not relevant]","",D222/$D$230))</f>
        <v>0.43933434439334346</v>
      </c>
    </row>
    <row r="223" spans="1:7" x14ac:dyDescent="0.25">
      <c r="A223" s="24" t="s">
        <v>778</v>
      </c>
      <c r="B223" s="24" t="s">
        <v>746</v>
      </c>
      <c r="C223" s="48">
        <v>3236.5436851999802</v>
      </c>
      <c r="D223" s="48">
        <v>35703</v>
      </c>
      <c r="F223" s="49">
        <f t="shared" ref="F223:F229" si="5">IF($C$230=0,"",IF(C223="[Mark as ND1 if not relevant]","",C223/$C$230))</f>
        <v>0.16132416403405206</v>
      </c>
      <c r="G223" s="49">
        <f t="shared" ref="G223:G229" si="6">IF($D$230=0,"",IF(D223="[Mark as ND1 if not relevant]","",D223/$D$230))</f>
        <v>0.14673933146739332</v>
      </c>
    </row>
    <row r="224" spans="1:7" x14ac:dyDescent="0.25">
      <c r="A224" s="24" t="s">
        <v>779</v>
      </c>
      <c r="B224" s="24" t="s">
        <v>748</v>
      </c>
      <c r="C224" s="48">
        <v>2948.8119839499905</v>
      </c>
      <c r="D224" s="48">
        <v>29555</v>
      </c>
      <c r="F224" s="49">
        <f t="shared" si="5"/>
        <v>0.14698229793086609</v>
      </c>
      <c r="G224" s="49">
        <f t="shared" si="6"/>
        <v>0.12147105121471051</v>
      </c>
    </row>
    <row r="225" spans="1:7" x14ac:dyDescent="0.25">
      <c r="A225" s="24" t="s">
        <v>780</v>
      </c>
      <c r="B225" s="24" t="s">
        <v>750</v>
      </c>
      <c r="C225" s="48">
        <v>3784.2283267799653</v>
      </c>
      <c r="D225" s="48">
        <v>33805</v>
      </c>
      <c r="F225" s="49">
        <f t="shared" si="5"/>
        <v>0.18862327554031966</v>
      </c>
      <c r="G225" s="49">
        <f t="shared" si="6"/>
        <v>0.13893855138938552</v>
      </c>
    </row>
    <row r="226" spans="1:7" x14ac:dyDescent="0.25">
      <c r="A226" s="24" t="s">
        <v>781</v>
      </c>
      <c r="B226" s="24" t="s">
        <v>752</v>
      </c>
      <c r="C226" s="48">
        <v>4331.3952703300383</v>
      </c>
      <c r="D226" s="48">
        <v>35045</v>
      </c>
      <c r="F226" s="49">
        <f t="shared" si="5"/>
        <v>0.21589658260517663</v>
      </c>
      <c r="G226" s="49">
        <f t="shared" si="6"/>
        <v>0.1440349514403495</v>
      </c>
    </row>
    <row r="227" spans="1:7" x14ac:dyDescent="0.25">
      <c r="A227" s="24" t="s">
        <v>782</v>
      </c>
      <c r="B227" s="24" t="s">
        <v>754</v>
      </c>
      <c r="C227" s="48">
        <v>199.48723684000026</v>
      </c>
      <c r="D227" s="48">
        <v>1608</v>
      </c>
      <c r="F227" s="49">
        <f t="shared" si="5"/>
        <v>9.9433577448183024E-3</v>
      </c>
      <c r="G227" s="49">
        <f t="shared" si="6"/>
        <v>6.6088800660888004E-3</v>
      </c>
    </row>
    <row r="228" spans="1:7" x14ac:dyDescent="0.25">
      <c r="A228" s="24" t="s">
        <v>783</v>
      </c>
      <c r="B228" s="24" t="s">
        <v>756</v>
      </c>
      <c r="C228" s="48">
        <v>51.677467949999993</v>
      </c>
      <c r="D228" s="48">
        <v>390</v>
      </c>
      <c r="F228" s="49">
        <f t="shared" si="5"/>
        <v>2.575841739616485E-3</v>
      </c>
      <c r="G228" s="49">
        <f t="shared" si="6"/>
        <v>1.6029000160290002E-3</v>
      </c>
    </row>
    <row r="229" spans="1:7" x14ac:dyDescent="0.25">
      <c r="A229" s="24" t="s">
        <v>784</v>
      </c>
      <c r="B229" s="24" t="s">
        <v>758</v>
      </c>
      <c r="C229" s="48">
        <v>40.773115839999996</v>
      </c>
      <c r="D229" s="48">
        <v>309</v>
      </c>
      <c r="F229" s="49">
        <f t="shared" si="5"/>
        <v>2.0323188770879023E-3</v>
      </c>
      <c r="G229" s="49">
        <f t="shared" si="6"/>
        <v>1.2699900126999001E-3</v>
      </c>
    </row>
    <row r="230" spans="1:7" x14ac:dyDescent="0.25">
      <c r="A230" s="24" t="s">
        <v>785</v>
      </c>
      <c r="B230" s="50" t="s">
        <v>100</v>
      </c>
      <c r="C230" s="48">
        <f>SUM(C222:C229)</f>
        <v>20062.361423529928</v>
      </c>
      <c r="D230" s="48">
        <f>SUM(D222:D229)</f>
        <v>243309</v>
      </c>
      <c r="F230" s="60">
        <f>SUM(F222:F229)</f>
        <v>1</v>
      </c>
      <c r="G230" s="60">
        <f>SUM(G222:G229)</f>
        <v>1</v>
      </c>
    </row>
    <row r="231" spans="1:7" hidden="1" outlineLevel="1" x14ac:dyDescent="0.25">
      <c r="A231" s="24" t="s">
        <v>786</v>
      </c>
      <c r="B231" s="52" t="s">
        <v>761</v>
      </c>
      <c r="F231" s="49">
        <f t="shared" ref="F231:F236" si="7">IF($C$230=0,"",IF(C231="[for completion]","",C231/$C$230))</f>
        <v>0</v>
      </c>
      <c r="G231" s="49">
        <f t="shared" ref="G231:G236" si="8">IF($D$230=0,"",IF(D231="[for completion]","",D231/$D$230))</f>
        <v>0</v>
      </c>
    </row>
    <row r="232" spans="1:7" hidden="1" outlineLevel="1" x14ac:dyDescent="0.25">
      <c r="A232" s="24" t="s">
        <v>787</v>
      </c>
      <c r="B232" s="52" t="s">
        <v>763</v>
      </c>
      <c r="F232" s="49">
        <f t="shared" si="7"/>
        <v>0</v>
      </c>
      <c r="G232" s="49">
        <f t="shared" si="8"/>
        <v>0</v>
      </c>
    </row>
    <row r="233" spans="1:7" hidden="1" outlineLevel="1" x14ac:dyDescent="0.25">
      <c r="A233" s="24" t="s">
        <v>788</v>
      </c>
      <c r="B233" s="52" t="s">
        <v>765</v>
      </c>
      <c r="F233" s="49">
        <f t="shared" si="7"/>
        <v>0</v>
      </c>
      <c r="G233" s="49">
        <f t="shared" si="8"/>
        <v>0</v>
      </c>
    </row>
    <row r="234" spans="1:7" hidden="1" outlineLevel="1" x14ac:dyDescent="0.25">
      <c r="A234" s="24" t="s">
        <v>789</v>
      </c>
      <c r="B234" s="52" t="s">
        <v>767</v>
      </c>
      <c r="F234" s="49">
        <f t="shared" si="7"/>
        <v>0</v>
      </c>
      <c r="G234" s="49">
        <f t="shared" si="8"/>
        <v>0</v>
      </c>
    </row>
    <row r="235" spans="1:7" hidden="1" outlineLevel="1" x14ac:dyDescent="0.25">
      <c r="A235" s="24" t="s">
        <v>790</v>
      </c>
      <c r="B235" s="52" t="s">
        <v>769</v>
      </c>
      <c r="F235" s="49">
        <f t="shared" si="7"/>
        <v>0</v>
      </c>
      <c r="G235" s="49">
        <f t="shared" si="8"/>
        <v>0</v>
      </c>
    </row>
    <row r="236" spans="1:7" hidden="1" outlineLevel="1" x14ac:dyDescent="0.25">
      <c r="A236" s="24" t="s">
        <v>791</v>
      </c>
      <c r="B236" s="52" t="s">
        <v>771</v>
      </c>
      <c r="F236" s="49">
        <f t="shared" si="7"/>
        <v>0</v>
      </c>
      <c r="G236" s="49">
        <f t="shared" si="8"/>
        <v>0</v>
      </c>
    </row>
    <row r="237" spans="1:7" hidden="1" outlineLevel="1" x14ac:dyDescent="0.25">
      <c r="A237" s="24" t="s">
        <v>792</v>
      </c>
      <c r="B237" s="52"/>
      <c r="F237" s="49"/>
      <c r="G237" s="49"/>
    </row>
    <row r="238" spans="1:7" hidden="1" outlineLevel="1" x14ac:dyDescent="0.25">
      <c r="A238" s="24" t="s">
        <v>793</v>
      </c>
      <c r="B238" s="52"/>
      <c r="F238" s="49"/>
      <c r="G238" s="49"/>
    </row>
    <row r="239" spans="1:7" hidden="1" outlineLevel="1" x14ac:dyDescent="0.25">
      <c r="A239" s="24" t="s">
        <v>794</v>
      </c>
      <c r="B239" s="52"/>
      <c r="F239" s="49"/>
      <c r="G239" s="49"/>
    </row>
    <row r="240" spans="1:7" ht="15" customHeight="1" collapsed="1" x14ac:dyDescent="0.25">
      <c r="A240" s="43"/>
      <c r="B240" s="44" t="s">
        <v>795</v>
      </c>
      <c r="C240" s="43" t="s">
        <v>534</v>
      </c>
      <c r="D240" s="43"/>
      <c r="E240" s="45"/>
      <c r="F240" s="43"/>
      <c r="G240" s="43"/>
    </row>
    <row r="241" spans="1:14" x14ac:dyDescent="0.25">
      <c r="A241" s="24" t="s">
        <v>796</v>
      </c>
      <c r="B241" s="24" t="s">
        <v>797</v>
      </c>
      <c r="C241" s="171">
        <v>0.94378143208918763</v>
      </c>
      <c r="E241" s="60"/>
      <c r="F241" s="60"/>
      <c r="G241" s="60"/>
    </row>
    <row r="242" spans="1:14" x14ac:dyDescent="0.25">
      <c r="A242" s="24" t="s">
        <v>798</v>
      </c>
      <c r="B242" s="24" t="s">
        <v>799</v>
      </c>
      <c r="C242" s="171">
        <v>4.99799495479109E-2</v>
      </c>
      <c r="E242" s="60"/>
      <c r="F242" s="60"/>
    </row>
    <row r="243" spans="1:14" x14ac:dyDescent="0.25">
      <c r="A243" s="24" t="s">
        <v>800</v>
      </c>
      <c r="B243" s="24" t="s">
        <v>801</v>
      </c>
      <c r="C243" s="171">
        <v>1.3605157201478099E-4</v>
      </c>
      <c r="E243" s="60"/>
      <c r="F243" s="60"/>
    </row>
    <row r="244" spans="1:14" x14ac:dyDescent="0.25">
      <c r="A244" s="24" t="s">
        <v>802</v>
      </c>
      <c r="B244" s="41" t="s">
        <v>1156</v>
      </c>
      <c r="C244" s="171">
        <v>0</v>
      </c>
      <c r="D244" s="38"/>
      <c r="E244" s="38"/>
      <c r="F244" s="56"/>
      <c r="G244" s="56"/>
      <c r="H244" s="22"/>
      <c r="I244" s="24"/>
      <c r="J244" s="24"/>
      <c r="K244" s="24"/>
      <c r="L244" s="22"/>
      <c r="M244" s="22"/>
      <c r="N244" s="22"/>
    </row>
    <row r="245" spans="1:14" x14ac:dyDescent="0.25">
      <c r="A245" s="24" t="s">
        <v>1164</v>
      </c>
      <c r="B245" s="24" t="s">
        <v>98</v>
      </c>
      <c r="C245" s="171">
        <v>6.1025667908865752E-3</v>
      </c>
      <c r="E245" s="60"/>
      <c r="F245" s="60"/>
    </row>
    <row r="246" spans="1:14" hidden="1" outlineLevel="1" x14ac:dyDescent="0.25">
      <c r="A246" s="24" t="s">
        <v>803</v>
      </c>
      <c r="B246" s="52" t="s">
        <v>804</v>
      </c>
      <c r="E246" s="60"/>
      <c r="F246" s="60"/>
    </row>
    <row r="247" spans="1:14" hidden="1" outlineLevel="1" x14ac:dyDescent="0.25">
      <c r="A247" s="24" t="s">
        <v>805</v>
      </c>
      <c r="B247" s="52" t="s">
        <v>806</v>
      </c>
      <c r="C247" s="53"/>
      <c r="E247" s="60"/>
      <c r="F247" s="60"/>
    </row>
    <row r="248" spans="1:14" hidden="1" outlineLevel="1" x14ac:dyDescent="0.25">
      <c r="A248" s="24" t="s">
        <v>807</v>
      </c>
      <c r="B248" s="52" t="s">
        <v>808</v>
      </c>
      <c r="E248" s="60"/>
      <c r="F248" s="60"/>
    </row>
    <row r="249" spans="1:14" hidden="1" outlineLevel="1" x14ac:dyDescent="0.25">
      <c r="A249" s="24" t="s">
        <v>809</v>
      </c>
      <c r="B249" s="52" t="s">
        <v>810</v>
      </c>
      <c r="E249" s="60"/>
      <c r="F249" s="60"/>
    </row>
    <row r="250" spans="1:14" hidden="1" outlineLevel="1" x14ac:dyDescent="0.25">
      <c r="A250" s="24" t="s">
        <v>811</v>
      </c>
      <c r="B250" s="52" t="s">
        <v>812</v>
      </c>
      <c r="E250" s="60"/>
      <c r="F250" s="60"/>
    </row>
    <row r="251" spans="1:14" hidden="1" outlineLevel="1" x14ac:dyDescent="0.25">
      <c r="A251" s="24" t="s">
        <v>813</v>
      </c>
      <c r="B251" s="52" t="s">
        <v>102</v>
      </c>
      <c r="E251" s="60"/>
      <c r="F251" s="60"/>
    </row>
    <row r="252" spans="1:14" hidden="1" outlineLevel="1" x14ac:dyDescent="0.25">
      <c r="A252" s="24" t="s">
        <v>814</v>
      </c>
      <c r="B252" s="52" t="s">
        <v>102</v>
      </c>
      <c r="E252" s="60"/>
      <c r="F252" s="60"/>
    </row>
    <row r="253" spans="1:14" hidden="1" outlineLevel="1" x14ac:dyDescent="0.25">
      <c r="A253" s="24" t="s">
        <v>815</v>
      </c>
      <c r="B253" s="52" t="s">
        <v>102</v>
      </c>
      <c r="E253" s="60"/>
      <c r="F253" s="60"/>
    </row>
    <row r="254" spans="1:14" hidden="1" outlineLevel="1" x14ac:dyDescent="0.25">
      <c r="A254" s="24" t="s">
        <v>816</v>
      </c>
      <c r="B254" s="52" t="s">
        <v>102</v>
      </c>
      <c r="E254" s="60"/>
      <c r="F254" s="60"/>
    </row>
    <row r="255" spans="1:14" hidden="1" outlineLevel="1" x14ac:dyDescent="0.25">
      <c r="A255" s="24" t="s">
        <v>817</v>
      </c>
      <c r="B255" s="52" t="s">
        <v>102</v>
      </c>
      <c r="E255" s="60"/>
      <c r="F255" s="60"/>
    </row>
    <row r="256" spans="1:14" hidden="1" outlineLevel="1" x14ac:dyDescent="0.25">
      <c r="A256" s="24" t="s">
        <v>818</v>
      </c>
      <c r="B256" s="52" t="s">
        <v>102</v>
      </c>
      <c r="E256" s="60"/>
      <c r="F256" s="60"/>
    </row>
    <row r="257" spans="1:7" ht="15" customHeight="1" collapsed="1" x14ac:dyDescent="0.25">
      <c r="A257" s="43"/>
      <c r="B257" s="44" t="s">
        <v>819</v>
      </c>
      <c r="C257" s="43" t="s">
        <v>534</v>
      </c>
      <c r="D257" s="43"/>
      <c r="E257" s="45"/>
      <c r="F257" s="43"/>
      <c r="G257" s="46"/>
    </row>
    <row r="258" spans="1:7" x14ac:dyDescent="0.25">
      <c r="A258" s="24" t="s">
        <v>7</v>
      </c>
      <c r="B258" s="24" t="s">
        <v>1157</v>
      </c>
      <c r="C258" s="171">
        <v>0.9917229717351107</v>
      </c>
      <c r="E258" s="22"/>
      <c r="F258" s="22"/>
    </row>
    <row r="259" spans="1:7" x14ac:dyDescent="0.25">
      <c r="A259" s="24" t="s">
        <v>820</v>
      </c>
      <c r="B259" s="24" t="s">
        <v>821</v>
      </c>
      <c r="C259" s="171">
        <v>8.2770282648892968E-3</v>
      </c>
      <c r="E259" s="22"/>
      <c r="F259" s="22"/>
    </row>
    <row r="260" spans="1:7" x14ac:dyDescent="0.25">
      <c r="A260" s="24" t="s">
        <v>822</v>
      </c>
      <c r="B260" s="24" t="s">
        <v>98</v>
      </c>
      <c r="C260" s="171">
        <v>0</v>
      </c>
      <c r="E260" s="22"/>
      <c r="F260" s="22"/>
    </row>
    <row r="261" spans="1:7" hidden="1" outlineLevel="1" x14ac:dyDescent="0.25">
      <c r="A261" s="24" t="s">
        <v>823</v>
      </c>
      <c r="E261" s="22"/>
      <c r="F261" s="22"/>
    </row>
    <row r="262" spans="1:7" hidden="1" outlineLevel="1" x14ac:dyDescent="0.25">
      <c r="A262" s="24" t="s">
        <v>824</v>
      </c>
      <c r="E262" s="22"/>
      <c r="F262" s="22"/>
    </row>
    <row r="263" spans="1:7" hidden="1" outlineLevel="1" x14ac:dyDescent="0.25">
      <c r="A263" s="24" t="s">
        <v>825</v>
      </c>
      <c r="E263" s="22"/>
      <c r="F263" s="22"/>
    </row>
    <row r="264" spans="1:7" hidden="1" outlineLevel="1" x14ac:dyDescent="0.25">
      <c r="A264" s="24" t="s">
        <v>826</v>
      </c>
      <c r="E264" s="22"/>
      <c r="F264" s="22"/>
    </row>
    <row r="265" spans="1:7" hidden="1" outlineLevel="1" x14ac:dyDescent="0.25">
      <c r="A265" s="24" t="s">
        <v>827</v>
      </c>
      <c r="E265" s="22"/>
      <c r="F265" s="22"/>
    </row>
    <row r="266" spans="1:7" hidden="1" outlineLevel="1" x14ac:dyDescent="0.25">
      <c r="A266" s="24" t="s">
        <v>828</v>
      </c>
      <c r="E266" s="22"/>
      <c r="F266" s="22"/>
    </row>
    <row r="267" spans="1:7" ht="18.75" collapsed="1" x14ac:dyDescent="0.25">
      <c r="A267" s="76"/>
      <c r="B267" s="77" t="s">
        <v>829</v>
      </c>
      <c r="C267" s="76"/>
      <c r="D267" s="76"/>
      <c r="E267" s="76"/>
      <c r="F267" s="78"/>
      <c r="G267" s="78"/>
    </row>
    <row r="268" spans="1:7" ht="15" customHeight="1" x14ac:dyDescent="0.25">
      <c r="A268" s="43"/>
      <c r="B268" s="44" t="s">
        <v>830</v>
      </c>
      <c r="C268" s="43" t="s">
        <v>708</v>
      </c>
      <c r="D268" s="43" t="s">
        <v>709</v>
      </c>
      <c r="E268" s="43"/>
      <c r="F268" s="43" t="s">
        <v>535</v>
      </c>
      <c r="G268" s="43" t="s">
        <v>710</v>
      </c>
    </row>
    <row r="269" spans="1:7" x14ac:dyDescent="0.25">
      <c r="A269" s="24" t="s">
        <v>831</v>
      </c>
      <c r="B269" s="24" t="s">
        <v>712</v>
      </c>
      <c r="C269" s="173">
        <v>77.683726744222668</v>
      </c>
      <c r="D269" s="38"/>
      <c r="E269" s="38"/>
      <c r="F269" s="56"/>
      <c r="G269" s="56"/>
    </row>
    <row r="270" spans="1:7" x14ac:dyDescent="0.25">
      <c r="A270" s="38"/>
      <c r="D270" s="38"/>
      <c r="E270" s="38"/>
      <c r="F270" s="56"/>
      <c r="G270" s="56"/>
    </row>
    <row r="271" spans="1:7" x14ac:dyDescent="0.25">
      <c r="B271" s="24" t="s">
        <v>713</v>
      </c>
      <c r="D271" s="38"/>
      <c r="E271" s="38"/>
      <c r="F271" s="56"/>
      <c r="G271" s="56"/>
    </row>
    <row r="272" spans="1:7" x14ac:dyDescent="0.25">
      <c r="A272" s="24" t="s">
        <v>832</v>
      </c>
      <c r="B272" s="41" t="s">
        <v>1315</v>
      </c>
      <c r="C272" s="48">
        <v>1.8583334100000004</v>
      </c>
      <c r="D272" s="48">
        <v>332</v>
      </c>
      <c r="E272" s="38"/>
      <c r="F272" s="49">
        <f t="shared" ref="F272:F295" si="9">IF($C$296=0,"",IF(C272="[for completion]","",C272/$C$296))</f>
        <v>3.760695647010264E-3</v>
      </c>
      <c r="G272" s="49">
        <f t="shared" ref="G272:G295" si="10">IF($D$296=0,"",IF(D272="[for completion]","",D272/$D$296))</f>
        <v>5.2193051407011477E-2</v>
      </c>
    </row>
    <row r="273" spans="1:7" x14ac:dyDescent="0.25">
      <c r="A273" s="24" t="s">
        <v>833</v>
      </c>
      <c r="B273" s="41" t="s">
        <v>1316</v>
      </c>
      <c r="C273" s="48">
        <v>12.432534860000011</v>
      </c>
      <c r="D273" s="48">
        <v>703</v>
      </c>
      <c r="E273" s="38"/>
      <c r="F273" s="49">
        <f t="shared" si="9"/>
        <v>2.5159629309632545E-2</v>
      </c>
      <c r="G273" s="49">
        <f t="shared" si="10"/>
        <v>0.11051721427448515</v>
      </c>
    </row>
    <row r="274" spans="1:7" x14ac:dyDescent="0.25">
      <c r="A274" s="24" t="s">
        <v>834</v>
      </c>
      <c r="B274" s="41" t="s">
        <v>1317</v>
      </c>
      <c r="C274" s="48">
        <v>56.067014119999968</v>
      </c>
      <c r="D274" s="48">
        <v>1472</v>
      </c>
      <c r="E274" s="38"/>
      <c r="F274" s="49">
        <f t="shared" si="9"/>
        <v>0.11346240389766594</v>
      </c>
      <c r="G274" s="49">
        <f t="shared" si="10"/>
        <v>0.23141015563590631</v>
      </c>
    </row>
    <row r="275" spans="1:7" x14ac:dyDescent="0.25">
      <c r="A275" s="24" t="s">
        <v>835</v>
      </c>
      <c r="B275" s="41" t="s">
        <v>1318</v>
      </c>
      <c r="C275" s="48">
        <v>80.585916270000126</v>
      </c>
      <c r="D275" s="48">
        <v>1302</v>
      </c>
      <c r="E275" s="38"/>
      <c r="F275" s="49">
        <f t="shared" si="9"/>
        <v>0.16308112575284486</v>
      </c>
      <c r="G275" s="49">
        <f t="shared" si="10"/>
        <v>0.20468479798773778</v>
      </c>
    </row>
    <row r="276" spans="1:7" x14ac:dyDescent="0.25">
      <c r="A276" s="24" t="s">
        <v>836</v>
      </c>
      <c r="B276" s="41" t="s">
        <v>1319</v>
      </c>
      <c r="C276" s="48">
        <v>85.595089500000128</v>
      </c>
      <c r="D276" s="48">
        <v>984</v>
      </c>
      <c r="E276" s="38"/>
      <c r="F276" s="49">
        <f t="shared" si="9"/>
        <v>0.17321815275769289</v>
      </c>
      <c r="G276" s="49">
        <f t="shared" si="10"/>
        <v>0.15469265838704607</v>
      </c>
    </row>
    <row r="277" spans="1:7" x14ac:dyDescent="0.25">
      <c r="A277" s="24" t="s">
        <v>837</v>
      </c>
      <c r="B277" s="41" t="s">
        <v>1320</v>
      </c>
      <c r="C277" s="48">
        <v>115.93018703000018</v>
      </c>
      <c r="D277" s="48">
        <v>953</v>
      </c>
      <c r="E277" s="38"/>
      <c r="F277" s="49">
        <f t="shared" si="9"/>
        <v>0.2346070664040891</v>
      </c>
      <c r="G277" s="49">
        <f t="shared" si="10"/>
        <v>0.14981921081590946</v>
      </c>
    </row>
    <row r="278" spans="1:7" x14ac:dyDescent="0.25">
      <c r="A278" s="24" t="s">
        <v>838</v>
      </c>
      <c r="B278" s="41" t="s">
        <v>1321</v>
      </c>
      <c r="C278" s="48">
        <v>57.31491338999998</v>
      </c>
      <c r="D278" s="48">
        <v>337</v>
      </c>
      <c r="E278" s="38"/>
      <c r="F278" s="49">
        <f t="shared" si="9"/>
        <v>0.11598776846752336</v>
      </c>
      <c r="G278" s="49">
        <f t="shared" si="10"/>
        <v>5.2979091337839963E-2</v>
      </c>
    </row>
    <row r="279" spans="1:7" x14ac:dyDescent="0.25">
      <c r="A279" s="24" t="s">
        <v>839</v>
      </c>
      <c r="B279" s="41" t="s">
        <v>1322</v>
      </c>
      <c r="C279" s="48">
        <v>46.810933689999992</v>
      </c>
      <c r="D279" s="48">
        <v>200</v>
      </c>
      <c r="E279" s="38"/>
      <c r="F279" s="49">
        <f t="shared" si="9"/>
        <v>9.4730942043639549E-2</v>
      </c>
      <c r="G279" s="49">
        <f t="shared" si="10"/>
        <v>3.1441597233139447E-2</v>
      </c>
    </row>
    <row r="280" spans="1:7" x14ac:dyDescent="0.25">
      <c r="A280" s="24" t="s">
        <v>840</v>
      </c>
      <c r="B280" s="41" t="s">
        <v>1323</v>
      </c>
      <c r="C280" s="48">
        <v>37.551263549999994</v>
      </c>
      <c r="D280" s="24">
        <v>78</v>
      </c>
      <c r="E280" s="38"/>
      <c r="F280" s="49">
        <f t="shared" si="9"/>
        <v>7.5992215719901487E-2</v>
      </c>
      <c r="G280" s="49">
        <f t="shared" si="10"/>
        <v>1.2262222920924383E-2</v>
      </c>
    </row>
    <row r="281" spans="1:7" hidden="1" x14ac:dyDescent="0.25">
      <c r="A281" s="24" t="s">
        <v>841</v>
      </c>
      <c r="B281" s="41"/>
      <c r="E281" s="41"/>
      <c r="F281" s="49">
        <f t="shared" si="9"/>
        <v>0</v>
      </c>
      <c r="G281" s="49">
        <f t="shared" si="10"/>
        <v>0</v>
      </c>
    </row>
    <row r="282" spans="1:7" hidden="1" x14ac:dyDescent="0.25">
      <c r="A282" s="24" t="s">
        <v>842</v>
      </c>
      <c r="B282" s="41"/>
      <c r="E282" s="41"/>
      <c r="F282" s="49">
        <f t="shared" si="9"/>
        <v>0</v>
      </c>
      <c r="G282" s="49">
        <f t="shared" si="10"/>
        <v>0</v>
      </c>
    </row>
    <row r="283" spans="1:7" hidden="1" x14ac:dyDescent="0.25">
      <c r="A283" s="24" t="s">
        <v>843</v>
      </c>
      <c r="B283" s="41"/>
      <c r="E283" s="41"/>
      <c r="F283" s="49">
        <f t="shared" si="9"/>
        <v>0</v>
      </c>
      <c r="G283" s="49">
        <f t="shared" si="10"/>
        <v>0</v>
      </c>
    </row>
    <row r="284" spans="1:7" hidden="1" x14ac:dyDescent="0.25">
      <c r="A284" s="24" t="s">
        <v>844</v>
      </c>
      <c r="B284" s="41"/>
      <c r="E284" s="41"/>
      <c r="F284" s="49">
        <f t="shared" si="9"/>
        <v>0</v>
      </c>
      <c r="G284" s="49">
        <f t="shared" si="10"/>
        <v>0</v>
      </c>
    </row>
    <row r="285" spans="1:7" hidden="1" x14ac:dyDescent="0.25">
      <c r="A285" s="24" t="s">
        <v>845</v>
      </c>
      <c r="B285" s="41"/>
      <c r="E285" s="41"/>
      <c r="F285" s="49">
        <f t="shared" si="9"/>
        <v>0</v>
      </c>
      <c r="G285" s="49">
        <f t="shared" si="10"/>
        <v>0</v>
      </c>
    </row>
    <row r="286" spans="1:7" hidden="1" x14ac:dyDescent="0.25">
      <c r="A286" s="24" t="s">
        <v>846</v>
      </c>
      <c r="B286" s="41"/>
      <c r="E286" s="41"/>
      <c r="F286" s="49">
        <f t="shared" si="9"/>
        <v>0</v>
      </c>
      <c r="G286" s="49">
        <f t="shared" si="10"/>
        <v>0</v>
      </c>
    </row>
    <row r="287" spans="1:7" hidden="1" x14ac:dyDescent="0.25">
      <c r="A287" s="24" t="s">
        <v>847</v>
      </c>
      <c r="B287" s="41"/>
      <c r="F287" s="49">
        <f t="shared" si="9"/>
        <v>0</v>
      </c>
      <c r="G287" s="49">
        <f t="shared" si="10"/>
        <v>0</v>
      </c>
    </row>
    <row r="288" spans="1:7" hidden="1" x14ac:dyDescent="0.25">
      <c r="A288" s="24" t="s">
        <v>848</v>
      </c>
      <c r="B288" s="41"/>
      <c r="E288" s="60"/>
      <c r="F288" s="49">
        <f t="shared" si="9"/>
        <v>0</v>
      </c>
      <c r="G288" s="49">
        <f t="shared" si="10"/>
        <v>0</v>
      </c>
    </row>
    <row r="289" spans="1:7" hidden="1" x14ac:dyDescent="0.25">
      <c r="A289" s="24" t="s">
        <v>849</v>
      </c>
      <c r="B289" s="41"/>
      <c r="E289" s="60"/>
      <c r="F289" s="49">
        <f t="shared" si="9"/>
        <v>0</v>
      </c>
      <c r="G289" s="49">
        <f t="shared" si="10"/>
        <v>0</v>
      </c>
    </row>
    <row r="290" spans="1:7" hidden="1" x14ac:dyDescent="0.25">
      <c r="A290" s="24" t="s">
        <v>850</v>
      </c>
      <c r="B290" s="41"/>
      <c r="E290" s="60"/>
      <c r="F290" s="49">
        <f t="shared" si="9"/>
        <v>0</v>
      </c>
      <c r="G290" s="49">
        <f t="shared" si="10"/>
        <v>0</v>
      </c>
    </row>
    <row r="291" spans="1:7" hidden="1" x14ac:dyDescent="0.25">
      <c r="A291" s="24" t="s">
        <v>851</v>
      </c>
      <c r="B291" s="41"/>
      <c r="E291" s="60"/>
      <c r="F291" s="49">
        <f t="shared" si="9"/>
        <v>0</v>
      </c>
      <c r="G291" s="49">
        <f t="shared" si="10"/>
        <v>0</v>
      </c>
    </row>
    <row r="292" spans="1:7" hidden="1" x14ac:dyDescent="0.25">
      <c r="A292" s="24" t="s">
        <v>852</v>
      </c>
      <c r="B292" s="41"/>
      <c r="E292" s="60"/>
      <c r="F292" s="49">
        <f t="shared" si="9"/>
        <v>0</v>
      </c>
      <c r="G292" s="49">
        <f t="shared" si="10"/>
        <v>0</v>
      </c>
    </row>
    <row r="293" spans="1:7" hidden="1" x14ac:dyDescent="0.25">
      <c r="A293" s="24" t="s">
        <v>853</v>
      </c>
      <c r="B293" s="41"/>
      <c r="E293" s="60"/>
      <c r="F293" s="49">
        <f t="shared" si="9"/>
        <v>0</v>
      </c>
      <c r="G293" s="49">
        <f t="shared" si="10"/>
        <v>0</v>
      </c>
    </row>
    <row r="294" spans="1:7" hidden="1" x14ac:dyDescent="0.25">
      <c r="A294" s="24" t="s">
        <v>854</v>
      </c>
      <c r="B294" s="41"/>
      <c r="E294" s="60"/>
      <c r="F294" s="49">
        <f t="shared" si="9"/>
        <v>0</v>
      </c>
      <c r="G294" s="49">
        <f t="shared" si="10"/>
        <v>0</v>
      </c>
    </row>
    <row r="295" spans="1:7" hidden="1" x14ac:dyDescent="0.25">
      <c r="A295" s="24" t="s">
        <v>855</v>
      </c>
      <c r="B295" s="41"/>
      <c r="E295" s="60"/>
      <c r="F295" s="49">
        <f t="shared" si="9"/>
        <v>0</v>
      </c>
      <c r="G295" s="49">
        <f t="shared" si="10"/>
        <v>0</v>
      </c>
    </row>
    <row r="296" spans="1:7" x14ac:dyDescent="0.25">
      <c r="A296" s="24" t="s">
        <v>856</v>
      </c>
      <c r="B296" s="50" t="s">
        <v>100</v>
      </c>
      <c r="C296" s="48">
        <f>SUM(C272:C295)</f>
        <v>494.14618582000037</v>
      </c>
      <c r="D296" s="48">
        <f>SUM(D272:D295)</f>
        <v>6361</v>
      </c>
      <c r="E296" s="60"/>
      <c r="F296" s="51">
        <f>SUM(F272:F295)</f>
        <v>1</v>
      </c>
      <c r="G296" s="51">
        <f>SUM(G272:G295)</f>
        <v>1</v>
      </c>
    </row>
    <row r="297" spans="1:7" ht="15" customHeight="1" x14ac:dyDescent="0.25">
      <c r="A297" s="43"/>
      <c r="B297" s="44" t="s">
        <v>857</v>
      </c>
      <c r="C297" s="43" t="s">
        <v>708</v>
      </c>
      <c r="D297" s="43" t="s">
        <v>709</v>
      </c>
      <c r="E297" s="43"/>
      <c r="F297" s="43" t="s">
        <v>535</v>
      </c>
      <c r="G297" s="43" t="s">
        <v>710</v>
      </c>
    </row>
    <row r="298" spans="1:7" x14ac:dyDescent="0.25">
      <c r="A298" s="24" t="s">
        <v>858</v>
      </c>
      <c r="B298" s="24" t="s">
        <v>741</v>
      </c>
      <c r="C298" s="80">
        <v>0.47716078165894976</v>
      </c>
      <c r="G298" s="24"/>
    </row>
    <row r="299" spans="1:7" x14ac:dyDescent="0.25">
      <c r="G299" s="24"/>
    </row>
    <row r="300" spans="1:7" x14ac:dyDescent="0.25">
      <c r="B300" s="41" t="s">
        <v>742</v>
      </c>
      <c r="G300" s="24"/>
    </row>
    <row r="301" spans="1:7" x14ac:dyDescent="0.25">
      <c r="A301" s="24" t="s">
        <v>859</v>
      </c>
      <c r="B301" s="24" t="s">
        <v>744</v>
      </c>
      <c r="C301" s="48">
        <v>149.36256916000033</v>
      </c>
      <c r="D301" s="48">
        <v>2188</v>
      </c>
      <c r="F301" s="49">
        <f>IF($C$309=0,"",IF(C301="[for completion]","",C301/$C$309))</f>
        <v>0.30226393210370289</v>
      </c>
      <c r="G301" s="49">
        <f>IF($D$309=0,"",IF(D301="[for completion]","",D301/$D$309))</f>
        <v>0.34397107373054553</v>
      </c>
    </row>
    <row r="302" spans="1:7" x14ac:dyDescent="0.25">
      <c r="A302" s="24" t="s">
        <v>860</v>
      </c>
      <c r="B302" s="24" t="s">
        <v>746</v>
      </c>
      <c r="C302" s="48">
        <v>146.85088979999992</v>
      </c>
      <c r="D302" s="48">
        <v>1640</v>
      </c>
      <c r="F302" s="49">
        <f t="shared" ref="F302:F315" si="11">IF($C$309=0,"",IF(C302="[for completion]","",C302/$C$309))</f>
        <v>0.29718106506541453</v>
      </c>
      <c r="G302" s="49">
        <f t="shared" ref="G302:G315" si="12">IF($D$309=0,"",IF(D302="[for completion]","",D302/$D$309))</f>
        <v>0.25782109731174346</v>
      </c>
    </row>
    <row r="303" spans="1:7" x14ac:dyDescent="0.25">
      <c r="A303" s="24" t="s">
        <v>861</v>
      </c>
      <c r="B303" s="24" t="s">
        <v>748</v>
      </c>
      <c r="C303" s="48">
        <v>110.46063198000004</v>
      </c>
      <c r="D303" s="48">
        <v>1233</v>
      </c>
      <c r="F303" s="49">
        <f t="shared" si="11"/>
        <v>0.22353836809789093</v>
      </c>
      <c r="G303" s="49">
        <f t="shared" si="12"/>
        <v>0.19383744694230468</v>
      </c>
    </row>
    <row r="304" spans="1:7" x14ac:dyDescent="0.25">
      <c r="A304" s="24" t="s">
        <v>862</v>
      </c>
      <c r="B304" s="24" t="s">
        <v>750</v>
      </c>
      <c r="C304" s="48">
        <v>49.652529730000055</v>
      </c>
      <c r="D304" s="48">
        <v>743</v>
      </c>
      <c r="F304" s="49">
        <f t="shared" si="11"/>
        <v>0.10048145903950513</v>
      </c>
      <c r="G304" s="49">
        <f t="shared" si="12"/>
        <v>0.11680553372111303</v>
      </c>
    </row>
    <row r="305" spans="1:7" x14ac:dyDescent="0.25">
      <c r="A305" s="24" t="s">
        <v>863</v>
      </c>
      <c r="B305" s="24" t="s">
        <v>752</v>
      </c>
      <c r="C305" s="48">
        <v>33.577903310000004</v>
      </c>
      <c r="D305" s="48">
        <v>485</v>
      </c>
      <c r="F305" s="49">
        <f t="shared" si="11"/>
        <v>6.7951355840741481E-2</v>
      </c>
      <c r="G305" s="49">
        <f t="shared" si="12"/>
        <v>7.6245873290363156E-2</v>
      </c>
    </row>
    <row r="306" spans="1:7" x14ac:dyDescent="0.25">
      <c r="A306" s="24" t="s">
        <v>864</v>
      </c>
      <c r="B306" s="24" t="s">
        <v>754</v>
      </c>
      <c r="C306" s="48">
        <v>2.0747277</v>
      </c>
      <c r="D306" s="48">
        <v>44</v>
      </c>
      <c r="F306" s="49">
        <f t="shared" si="11"/>
        <v>4.1986111793155655E-3</v>
      </c>
      <c r="G306" s="49">
        <f t="shared" si="12"/>
        <v>6.9171513912906777E-3</v>
      </c>
    </row>
    <row r="307" spans="1:7" x14ac:dyDescent="0.25">
      <c r="A307" s="24" t="s">
        <v>865</v>
      </c>
      <c r="B307" s="24" t="s">
        <v>756</v>
      </c>
      <c r="C307" s="48">
        <v>0.91121464999999979</v>
      </c>
      <c r="D307" s="48">
        <v>20</v>
      </c>
      <c r="F307" s="49">
        <f t="shared" si="11"/>
        <v>1.844018381904343E-3</v>
      </c>
      <c r="G307" s="49">
        <f t="shared" si="12"/>
        <v>3.1441597233139444E-3</v>
      </c>
    </row>
    <row r="308" spans="1:7" x14ac:dyDescent="0.25">
      <c r="A308" s="24" t="s">
        <v>866</v>
      </c>
      <c r="B308" s="24" t="s">
        <v>758</v>
      </c>
      <c r="C308" s="48">
        <v>1.2557194900000002</v>
      </c>
      <c r="D308" s="48">
        <v>8</v>
      </c>
      <c r="F308" s="49">
        <f t="shared" si="11"/>
        <v>2.5411902915252159E-3</v>
      </c>
      <c r="G308" s="49">
        <f t="shared" si="12"/>
        <v>1.2576638893255778E-3</v>
      </c>
    </row>
    <row r="309" spans="1:7" x14ac:dyDescent="0.25">
      <c r="A309" s="24" t="s">
        <v>867</v>
      </c>
      <c r="B309" s="50" t="s">
        <v>100</v>
      </c>
      <c r="C309" s="48">
        <f>SUM(C301:C308)</f>
        <v>494.14618582000031</v>
      </c>
      <c r="D309" s="48">
        <f>SUM(D301:D308)</f>
        <v>6361</v>
      </c>
      <c r="F309" s="60">
        <f>SUM(F301:F308)</f>
        <v>1</v>
      </c>
      <c r="G309" s="60">
        <f>SUM(G301:G308)</f>
        <v>1</v>
      </c>
    </row>
    <row r="310" spans="1:7" hidden="1" outlineLevel="1" x14ac:dyDescent="0.25">
      <c r="A310" s="24" t="s">
        <v>868</v>
      </c>
      <c r="B310" s="52" t="s">
        <v>761</v>
      </c>
      <c r="F310" s="49">
        <f t="shared" si="11"/>
        <v>0</v>
      </c>
      <c r="G310" s="49">
        <f t="shared" si="12"/>
        <v>0</v>
      </c>
    </row>
    <row r="311" spans="1:7" hidden="1" outlineLevel="1" x14ac:dyDescent="0.25">
      <c r="A311" s="24" t="s">
        <v>869</v>
      </c>
      <c r="B311" s="52" t="s">
        <v>763</v>
      </c>
      <c r="F311" s="49">
        <f t="shared" si="11"/>
        <v>0</v>
      </c>
      <c r="G311" s="49">
        <f t="shared" si="12"/>
        <v>0</v>
      </c>
    </row>
    <row r="312" spans="1:7" hidden="1" outlineLevel="1" x14ac:dyDescent="0.25">
      <c r="A312" s="24" t="s">
        <v>870</v>
      </c>
      <c r="B312" s="52" t="s">
        <v>765</v>
      </c>
      <c r="F312" s="49">
        <f t="shared" si="11"/>
        <v>0</v>
      </c>
      <c r="G312" s="49">
        <f t="shared" si="12"/>
        <v>0</v>
      </c>
    </row>
    <row r="313" spans="1:7" hidden="1" outlineLevel="1" x14ac:dyDescent="0.25">
      <c r="A313" s="24" t="s">
        <v>871</v>
      </c>
      <c r="B313" s="52" t="s">
        <v>767</v>
      </c>
      <c r="F313" s="49">
        <f t="shared" si="11"/>
        <v>0</v>
      </c>
      <c r="G313" s="49">
        <f t="shared" si="12"/>
        <v>0</v>
      </c>
    </row>
    <row r="314" spans="1:7" hidden="1" outlineLevel="1" x14ac:dyDescent="0.25">
      <c r="A314" s="24" t="s">
        <v>872</v>
      </c>
      <c r="B314" s="52" t="s">
        <v>769</v>
      </c>
      <c r="F314" s="49">
        <f t="shared" si="11"/>
        <v>0</v>
      </c>
      <c r="G314" s="49">
        <f t="shared" si="12"/>
        <v>0</v>
      </c>
    </row>
    <row r="315" spans="1:7" hidden="1" outlineLevel="1" x14ac:dyDescent="0.25">
      <c r="A315" s="24" t="s">
        <v>873</v>
      </c>
      <c r="B315" s="52" t="s">
        <v>771</v>
      </c>
      <c r="F315" s="49">
        <f t="shared" si="11"/>
        <v>0</v>
      </c>
      <c r="G315" s="49">
        <f t="shared" si="12"/>
        <v>0</v>
      </c>
    </row>
    <row r="316" spans="1:7" hidden="1" outlineLevel="1" x14ac:dyDescent="0.25">
      <c r="A316" s="24" t="s">
        <v>874</v>
      </c>
      <c r="B316" s="52"/>
      <c r="F316" s="49"/>
      <c r="G316" s="49"/>
    </row>
    <row r="317" spans="1:7" hidden="1" outlineLevel="1" x14ac:dyDescent="0.25">
      <c r="A317" s="24" t="s">
        <v>875</v>
      </c>
      <c r="B317" s="52"/>
      <c r="F317" s="49"/>
      <c r="G317" s="49"/>
    </row>
    <row r="318" spans="1:7" hidden="1" outlineLevel="1" x14ac:dyDescent="0.25">
      <c r="A318" s="24" t="s">
        <v>876</v>
      </c>
      <c r="B318" s="52"/>
      <c r="F318" s="60"/>
      <c r="G318" s="60"/>
    </row>
    <row r="319" spans="1:7" ht="15" customHeight="1" collapsed="1" x14ac:dyDescent="0.25">
      <c r="A319" s="43"/>
      <c r="B319" s="44" t="s">
        <v>877</v>
      </c>
      <c r="C319" s="43" t="s">
        <v>708</v>
      </c>
      <c r="D319" s="43" t="s">
        <v>709</v>
      </c>
      <c r="E319" s="43"/>
      <c r="F319" s="43" t="s">
        <v>535</v>
      </c>
      <c r="G319" s="43" t="s">
        <v>710</v>
      </c>
    </row>
    <row r="320" spans="1:7" x14ac:dyDescent="0.25">
      <c r="A320" s="24" t="s">
        <v>878</v>
      </c>
      <c r="B320" s="24" t="s">
        <v>741</v>
      </c>
      <c r="C320" s="80">
        <v>0.3758787656812132</v>
      </c>
      <c r="G320" s="24"/>
    </row>
    <row r="321" spans="1:7" x14ac:dyDescent="0.25">
      <c r="G321" s="24"/>
    </row>
    <row r="322" spans="1:7" x14ac:dyDescent="0.25">
      <c r="B322" s="41" t="s">
        <v>742</v>
      </c>
      <c r="G322" s="24"/>
    </row>
    <row r="323" spans="1:7" x14ac:dyDescent="0.25">
      <c r="A323" s="24" t="s">
        <v>879</v>
      </c>
      <c r="B323" s="24" t="s">
        <v>744</v>
      </c>
      <c r="C323" s="48">
        <v>254.75580709999986</v>
      </c>
      <c r="D323" s="48">
        <v>4155</v>
      </c>
      <c r="F323" s="49">
        <f>IF($C$331=0,"",IF(C323="[Mark as ND1 if not relevant]","",C323/$C$331))</f>
        <v>0.5155474521719744</v>
      </c>
      <c r="G323" s="49">
        <f>IF($D$331=0,"",IF(D323="[Mark as ND1 if not relevant]","",D323/$D$331))</f>
        <v>0.65319918251847198</v>
      </c>
    </row>
    <row r="324" spans="1:7" x14ac:dyDescent="0.25">
      <c r="A324" s="24" t="s">
        <v>880</v>
      </c>
      <c r="B324" s="24" t="s">
        <v>746</v>
      </c>
      <c r="C324" s="48">
        <v>149.8134421299998</v>
      </c>
      <c r="D324" s="48">
        <v>1430</v>
      </c>
      <c r="F324" s="49">
        <f t="shared" ref="F324:F330" si="13">IF($C$331=0,"",IF(C324="[Mark as ND1 if not relevant]","",C324/$C$331))</f>
        <v>0.30317636041527934</v>
      </c>
      <c r="G324" s="49">
        <f t="shared" ref="G324:G330" si="14">IF($D$331=0,"",IF(D324="[Mark as ND1 if not relevant]","",D324/$D$331))</f>
        <v>0.22480742021694702</v>
      </c>
    </row>
    <row r="325" spans="1:7" x14ac:dyDescent="0.25">
      <c r="A325" s="24" t="s">
        <v>881</v>
      </c>
      <c r="B325" s="24" t="s">
        <v>748</v>
      </c>
      <c r="C325" s="48">
        <v>81.642357339999975</v>
      </c>
      <c r="D325" s="48">
        <v>721</v>
      </c>
      <c r="F325" s="49">
        <f t="shared" si="13"/>
        <v>0.16521903777223421</v>
      </c>
      <c r="G325" s="49">
        <f t="shared" si="14"/>
        <v>0.1133469580254677</v>
      </c>
    </row>
    <row r="326" spans="1:7" x14ac:dyDescent="0.25">
      <c r="A326" s="24" t="s">
        <v>882</v>
      </c>
      <c r="B326" s="24" t="s">
        <v>750</v>
      </c>
      <c r="C326" s="48">
        <v>3.2568180499999992</v>
      </c>
      <c r="D326" s="48">
        <v>29</v>
      </c>
      <c r="F326" s="49">
        <f t="shared" si="13"/>
        <v>6.5907987220331305E-3</v>
      </c>
      <c r="G326" s="49">
        <f t="shared" si="14"/>
        <v>4.5590315988052197E-3</v>
      </c>
    </row>
    <row r="327" spans="1:7" x14ac:dyDescent="0.25">
      <c r="A327" s="24" t="s">
        <v>883</v>
      </c>
      <c r="B327" s="24" t="s">
        <v>752</v>
      </c>
      <c r="C327" s="48">
        <v>3.5293507299999995</v>
      </c>
      <c r="D327" s="48">
        <v>16</v>
      </c>
      <c r="F327" s="49">
        <f t="shared" si="13"/>
        <v>7.1423211010792258E-3</v>
      </c>
      <c r="G327" s="49">
        <f t="shared" si="14"/>
        <v>2.5153277786511556E-3</v>
      </c>
    </row>
    <row r="328" spans="1:7" x14ac:dyDescent="0.25">
      <c r="A328" s="24" t="s">
        <v>884</v>
      </c>
      <c r="B328" s="24" t="s">
        <v>754</v>
      </c>
      <c r="C328" s="48">
        <v>0.44455952999999998</v>
      </c>
      <c r="D328" s="48">
        <v>3</v>
      </c>
      <c r="F328" s="49">
        <f t="shared" si="13"/>
        <v>8.9965184950742015E-4</v>
      </c>
      <c r="G328" s="49">
        <f t="shared" si="14"/>
        <v>4.7162395849709165E-4</v>
      </c>
    </row>
    <row r="329" spans="1:7" x14ac:dyDescent="0.25">
      <c r="A329" s="24" t="s">
        <v>885</v>
      </c>
      <c r="B329" s="24" t="s">
        <v>756</v>
      </c>
      <c r="C329" s="48">
        <v>0.22463721</v>
      </c>
      <c r="D329" s="48">
        <v>2</v>
      </c>
      <c r="F329" s="49">
        <f t="shared" si="13"/>
        <v>4.5459666885262084E-4</v>
      </c>
      <c r="G329" s="49">
        <f t="shared" si="14"/>
        <v>3.1441597233139445E-4</v>
      </c>
    </row>
    <row r="330" spans="1:7" x14ac:dyDescent="0.25">
      <c r="A330" s="24" t="s">
        <v>886</v>
      </c>
      <c r="B330" s="24" t="s">
        <v>758</v>
      </c>
      <c r="C330" s="48">
        <v>0.47921373</v>
      </c>
      <c r="D330" s="48">
        <v>5</v>
      </c>
      <c r="F330" s="49">
        <f t="shared" si="13"/>
        <v>9.6978129903963481E-4</v>
      </c>
      <c r="G330" s="49">
        <f t="shared" si="14"/>
        <v>7.8603993082848611E-4</v>
      </c>
    </row>
    <row r="331" spans="1:7" x14ac:dyDescent="0.25">
      <c r="A331" s="24" t="s">
        <v>887</v>
      </c>
      <c r="B331" s="50" t="s">
        <v>100</v>
      </c>
      <c r="C331" s="48">
        <f>SUM(C323:C330)</f>
        <v>494.14618581999963</v>
      </c>
      <c r="D331" s="48">
        <f>SUM(D323:D330)</f>
        <v>6361</v>
      </c>
      <c r="F331" s="60">
        <f>SUM(F323:F330)</f>
        <v>1.0000000000000002</v>
      </c>
      <c r="G331" s="60">
        <f>SUM(G323:G330)</f>
        <v>1</v>
      </c>
    </row>
    <row r="332" spans="1:7" hidden="1" outlineLevel="1" x14ac:dyDescent="0.25">
      <c r="A332" s="24" t="s">
        <v>888</v>
      </c>
      <c r="B332" s="52" t="s">
        <v>761</v>
      </c>
      <c r="F332" s="49">
        <f t="shared" ref="F332:F337" si="15">IF($C$331=0,"",IF(C332="[for completion]","",C332/$C$331))</f>
        <v>0</v>
      </c>
      <c r="G332" s="49">
        <f t="shared" ref="G332:G337" si="16">IF($D$331=0,"",IF(D332="[for completion]","",D332/$D$331))</f>
        <v>0</v>
      </c>
    </row>
    <row r="333" spans="1:7" hidden="1" outlineLevel="1" x14ac:dyDescent="0.25">
      <c r="A333" s="24" t="s">
        <v>889</v>
      </c>
      <c r="B333" s="52" t="s">
        <v>763</v>
      </c>
      <c r="F333" s="49">
        <f t="shared" si="15"/>
        <v>0</v>
      </c>
      <c r="G333" s="49">
        <f t="shared" si="16"/>
        <v>0</v>
      </c>
    </row>
    <row r="334" spans="1:7" hidden="1" outlineLevel="1" x14ac:dyDescent="0.25">
      <c r="A334" s="24" t="s">
        <v>890</v>
      </c>
      <c r="B334" s="52" t="s">
        <v>765</v>
      </c>
      <c r="F334" s="49">
        <f t="shared" si="15"/>
        <v>0</v>
      </c>
      <c r="G334" s="49">
        <f t="shared" si="16"/>
        <v>0</v>
      </c>
    </row>
    <row r="335" spans="1:7" hidden="1" outlineLevel="1" x14ac:dyDescent="0.25">
      <c r="A335" s="24" t="s">
        <v>891</v>
      </c>
      <c r="B335" s="52" t="s">
        <v>767</v>
      </c>
      <c r="F335" s="49">
        <f t="shared" si="15"/>
        <v>0</v>
      </c>
      <c r="G335" s="49">
        <f t="shared" si="16"/>
        <v>0</v>
      </c>
    </row>
    <row r="336" spans="1:7" hidden="1" outlineLevel="1" x14ac:dyDescent="0.25">
      <c r="A336" s="24" t="s">
        <v>892</v>
      </c>
      <c r="B336" s="52" t="s">
        <v>769</v>
      </c>
      <c r="F336" s="49">
        <f t="shared" si="15"/>
        <v>0</v>
      </c>
      <c r="G336" s="49">
        <f t="shared" si="16"/>
        <v>0</v>
      </c>
    </row>
    <row r="337" spans="1:7" hidden="1" outlineLevel="1" x14ac:dyDescent="0.25">
      <c r="A337" s="24" t="s">
        <v>893</v>
      </c>
      <c r="B337" s="52" t="s">
        <v>771</v>
      </c>
      <c r="F337" s="49">
        <f t="shared" si="15"/>
        <v>0</v>
      </c>
      <c r="G337" s="49">
        <f t="shared" si="16"/>
        <v>0</v>
      </c>
    </row>
    <row r="338" spans="1:7" hidden="1" outlineLevel="1" x14ac:dyDescent="0.25">
      <c r="A338" s="24" t="s">
        <v>894</v>
      </c>
      <c r="B338" s="52"/>
      <c r="F338" s="49"/>
      <c r="G338" s="49"/>
    </row>
    <row r="339" spans="1:7" hidden="1" outlineLevel="1" x14ac:dyDescent="0.25">
      <c r="A339" s="24" t="s">
        <v>895</v>
      </c>
      <c r="B339" s="52"/>
      <c r="F339" s="49"/>
      <c r="G339" s="49"/>
    </row>
    <row r="340" spans="1:7" hidden="1" outlineLevel="1" x14ac:dyDescent="0.25">
      <c r="A340" s="24" t="s">
        <v>896</v>
      </c>
      <c r="B340" s="52"/>
      <c r="F340" s="49"/>
      <c r="G340" s="60"/>
    </row>
    <row r="341" spans="1:7" ht="15" customHeight="1" collapsed="1" x14ac:dyDescent="0.25">
      <c r="A341" s="43"/>
      <c r="B341" s="44" t="s">
        <v>897</v>
      </c>
      <c r="C341" s="43" t="s">
        <v>898</v>
      </c>
      <c r="D341" s="43"/>
      <c r="E341" s="43"/>
      <c r="F341" s="43"/>
      <c r="G341" s="46"/>
    </row>
    <row r="342" spans="1:7" x14ac:dyDescent="0.25">
      <c r="A342" s="24" t="s">
        <v>899</v>
      </c>
      <c r="B342" s="41" t="s">
        <v>900</v>
      </c>
      <c r="C342" s="24" t="s">
        <v>984</v>
      </c>
      <c r="G342" s="24"/>
    </row>
    <row r="343" spans="1:7" x14ac:dyDescent="0.25">
      <c r="A343" s="24" t="s">
        <v>901</v>
      </c>
      <c r="B343" s="41" t="s">
        <v>902</v>
      </c>
      <c r="C343" s="24" t="s">
        <v>984</v>
      </c>
      <c r="G343" s="24"/>
    </row>
    <row r="344" spans="1:7" x14ac:dyDescent="0.25">
      <c r="A344" s="24" t="s">
        <v>903</v>
      </c>
      <c r="B344" s="41" t="s">
        <v>904</v>
      </c>
      <c r="C344" s="24" t="s">
        <v>984</v>
      </c>
      <c r="G344" s="24"/>
    </row>
    <row r="345" spans="1:7" x14ac:dyDescent="0.25">
      <c r="A345" s="24" t="s">
        <v>905</v>
      </c>
      <c r="B345" s="41" t="s">
        <v>906</v>
      </c>
      <c r="C345" s="24" t="s">
        <v>984</v>
      </c>
      <c r="G345" s="24"/>
    </row>
    <row r="346" spans="1:7" x14ac:dyDescent="0.25">
      <c r="A346" s="24" t="s">
        <v>907</v>
      </c>
      <c r="B346" s="41" t="s">
        <v>908</v>
      </c>
      <c r="C346" s="24" t="s">
        <v>984</v>
      </c>
      <c r="G346" s="24"/>
    </row>
    <row r="347" spans="1:7" x14ac:dyDescent="0.25">
      <c r="A347" s="24" t="s">
        <v>909</v>
      </c>
      <c r="B347" s="41" t="s">
        <v>910</v>
      </c>
      <c r="C347" s="24" t="s">
        <v>984</v>
      </c>
      <c r="G347" s="24"/>
    </row>
    <row r="348" spans="1:7" x14ac:dyDescent="0.25">
      <c r="A348" s="24" t="s">
        <v>911</v>
      </c>
      <c r="B348" s="41" t="s">
        <v>912</v>
      </c>
      <c r="C348" s="24" t="s">
        <v>984</v>
      </c>
      <c r="G348" s="24"/>
    </row>
    <row r="349" spans="1:7" x14ac:dyDescent="0.25">
      <c r="A349" s="24" t="s">
        <v>913</v>
      </c>
      <c r="B349" s="41" t="s">
        <v>914</v>
      </c>
      <c r="C349" s="24" t="s">
        <v>984</v>
      </c>
      <c r="G349" s="24"/>
    </row>
    <row r="350" spans="1:7" x14ac:dyDescent="0.25">
      <c r="A350" s="24" t="s">
        <v>915</v>
      </c>
      <c r="B350" s="41" t="s">
        <v>916</v>
      </c>
      <c r="C350" s="24" t="s">
        <v>984</v>
      </c>
      <c r="G350" s="24"/>
    </row>
    <row r="351" spans="1:7" x14ac:dyDescent="0.25">
      <c r="A351" s="24" t="s">
        <v>917</v>
      </c>
      <c r="B351" s="41" t="s">
        <v>98</v>
      </c>
      <c r="C351" s="24" t="s">
        <v>984</v>
      </c>
      <c r="G351" s="24"/>
    </row>
    <row r="352" spans="1:7" hidden="1" outlineLevel="1" x14ac:dyDescent="0.25">
      <c r="A352" s="24" t="s">
        <v>918</v>
      </c>
      <c r="B352" s="52" t="s">
        <v>919</v>
      </c>
      <c r="G352" s="24"/>
    </row>
    <row r="353" spans="1:7" hidden="1" outlineLevel="1" x14ac:dyDescent="0.25">
      <c r="A353" s="24" t="s">
        <v>920</v>
      </c>
      <c r="B353" s="52" t="s">
        <v>102</v>
      </c>
      <c r="G353" s="24"/>
    </row>
    <row r="354" spans="1:7" hidden="1" outlineLevel="1" x14ac:dyDescent="0.25">
      <c r="A354" s="24" t="s">
        <v>921</v>
      </c>
      <c r="B354" s="52" t="s">
        <v>102</v>
      </c>
      <c r="G354" s="24"/>
    </row>
    <row r="355" spans="1:7" hidden="1" outlineLevel="1" x14ac:dyDescent="0.25">
      <c r="A355" s="24" t="s">
        <v>922</v>
      </c>
      <c r="B355" s="52" t="s">
        <v>102</v>
      </c>
      <c r="G355" s="24"/>
    </row>
    <row r="356" spans="1:7" hidden="1" outlineLevel="1" x14ac:dyDescent="0.25">
      <c r="A356" s="24" t="s">
        <v>923</v>
      </c>
      <c r="B356" s="52" t="s">
        <v>102</v>
      </c>
      <c r="G356" s="24"/>
    </row>
    <row r="357" spans="1:7" hidden="1" outlineLevel="1" x14ac:dyDescent="0.25">
      <c r="A357" s="24" t="s">
        <v>924</v>
      </c>
      <c r="B357" s="52" t="s">
        <v>102</v>
      </c>
      <c r="G357" s="24"/>
    </row>
    <row r="358" spans="1:7" hidden="1" outlineLevel="1" x14ac:dyDescent="0.25">
      <c r="A358" s="24" t="s">
        <v>925</v>
      </c>
      <c r="B358" s="52" t="s">
        <v>102</v>
      </c>
      <c r="G358" s="24"/>
    </row>
    <row r="359" spans="1:7" hidden="1" outlineLevel="1" x14ac:dyDescent="0.25">
      <c r="A359" s="24" t="s">
        <v>926</v>
      </c>
      <c r="B359" s="52" t="s">
        <v>102</v>
      </c>
      <c r="G359" s="24"/>
    </row>
    <row r="360" spans="1:7" hidden="1" outlineLevel="1" x14ac:dyDescent="0.25">
      <c r="A360" s="24" t="s">
        <v>927</v>
      </c>
      <c r="B360" s="52" t="s">
        <v>102</v>
      </c>
      <c r="G360" s="24"/>
    </row>
    <row r="361" spans="1:7" hidden="1" outlineLevel="1" x14ac:dyDescent="0.25">
      <c r="A361" s="24" t="s">
        <v>928</v>
      </c>
      <c r="B361" s="52" t="s">
        <v>102</v>
      </c>
      <c r="G361" s="24"/>
    </row>
    <row r="362" spans="1:7" hidden="1" outlineLevel="1" x14ac:dyDescent="0.25">
      <c r="A362" s="24" t="s">
        <v>929</v>
      </c>
      <c r="B362" s="52" t="s">
        <v>102</v>
      </c>
      <c r="G362" s="24"/>
    </row>
    <row r="363" spans="1:7" hidden="1" outlineLevel="1" x14ac:dyDescent="0.25">
      <c r="A363" s="24" t="s">
        <v>930</v>
      </c>
      <c r="B363" s="52" t="s">
        <v>102</v>
      </c>
    </row>
    <row r="364" spans="1:7" hidden="1" outlineLevel="1" x14ac:dyDescent="0.25">
      <c r="A364" s="24" t="s">
        <v>931</v>
      </c>
      <c r="B364" s="52" t="s">
        <v>102</v>
      </c>
    </row>
    <row r="365" spans="1:7" hidden="1" outlineLevel="1" x14ac:dyDescent="0.25">
      <c r="A365" s="24" t="s">
        <v>932</v>
      </c>
      <c r="B365" s="52" t="s">
        <v>102</v>
      </c>
    </row>
    <row r="366" spans="1:7" hidden="1" outlineLevel="1" x14ac:dyDescent="0.25">
      <c r="A366" s="24" t="s">
        <v>933</v>
      </c>
      <c r="B366" s="52" t="s">
        <v>102</v>
      </c>
    </row>
    <row r="367" spans="1:7" hidden="1" outlineLevel="1" x14ac:dyDescent="0.25">
      <c r="A367" s="24" t="s">
        <v>934</v>
      </c>
      <c r="B367" s="52" t="s">
        <v>102</v>
      </c>
    </row>
    <row r="368" spans="1:7" hidden="1" outlineLevel="1" x14ac:dyDescent="0.25">
      <c r="A368" s="24" t="s">
        <v>935</v>
      </c>
      <c r="B368" s="52" t="s">
        <v>102</v>
      </c>
    </row>
    <row r="369" collapsed="1" x14ac:dyDescent="0.25"/>
  </sheetData>
  <sheetProtection password="CD16" sheet="1" objects="1" scenarios="1"/>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83"/>
  <sheetViews>
    <sheetView zoomScale="80" zoomScaleNormal="80" workbookViewId="0">
      <selection activeCell="C25" sqref="C25"/>
    </sheetView>
  </sheetViews>
  <sheetFormatPr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3" ht="31.5" x14ac:dyDescent="0.25">
      <c r="A1" s="21" t="s">
        <v>939</v>
      </c>
      <c r="B1" s="21"/>
      <c r="C1" s="177" t="s">
        <v>1628</v>
      </c>
    </row>
    <row r="2" spans="1:3" x14ac:dyDescent="0.25">
      <c r="B2" s="22"/>
      <c r="C2" s="22"/>
    </row>
    <row r="3" spans="1:3" x14ac:dyDescent="0.25">
      <c r="A3" s="81" t="s">
        <v>940</v>
      </c>
      <c r="B3" s="82"/>
      <c r="C3" s="22"/>
    </row>
    <row r="4" spans="1:3" x14ac:dyDescent="0.25">
      <c r="C4" s="22"/>
    </row>
    <row r="5" spans="1:3" ht="37.5" x14ac:dyDescent="0.25">
      <c r="A5" s="35" t="s">
        <v>33</v>
      </c>
      <c r="B5" s="35" t="s">
        <v>941</v>
      </c>
      <c r="C5" s="83" t="s">
        <v>942</v>
      </c>
    </row>
    <row r="6" spans="1:3" x14ac:dyDescent="0.25">
      <c r="A6" s="1" t="s">
        <v>943</v>
      </c>
      <c r="B6" s="38" t="s">
        <v>944</v>
      </c>
      <c r="C6" s="24" t="s">
        <v>1324</v>
      </c>
    </row>
    <row r="7" spans="1:3" x14ac:dyDescent="0.25">
      <c r="A7" s="1" t="s">
        <v>945</v>
      </c>
      <c r="B7" s="38" t="s">
        <v>946</v>
      </c>
      <c r="C7" s="24" t="s">
        <v>1325</v>
      </c>
    </row>
    <row r="8" spans="1:3" x14ac:dyDescent="0.25">
      <c r="A8" s="1" t="s">
        <v>947</v>
      </c>
      <c r="B8" s="38" t="s">
        <v>948</v>
      </c>
      <c r="C8" s="24" t="s">
        <v>1326</v>
      </c>
    </row>
    <row r="9" spans="1:3" x14ac:dyDescent="0.25">
      <c r="A9" s="1" t="s">
        <v>949</v>
      </c>
      <c r="B9" s="38" t="s">
        <v>950</v>
      </c>
      <c r="C9" s="24" t="s">
        <v>1327</v>
      </c>
    </row>
    <row r="10" spans="1:3" ht="44.25" customHeight="1" x14ac:dyDescent="0.25">
      <c r="A10" s="1" t="s">
        <v>951</v>
      </c>
      <c r="B10" s="38" t="s">
        <v>1169</v>
      </c>
      <c r="C10" s="24" t="s">
        <v>1328</v>
      </c>
    </row>
    <row r="11" spans="1:3" ht="54.75" customHeight="1" x14ac:dyDescent="0.25">
      <c r="A11" s="1" t="s">
        <v>952</v>
      </c>
      <c r="B11" s="38" t="s">
        <v>953</v>
      </c>
      <c r="C11" s="24" t="s">
        <v>1329</v>
      </c>
    </row>
    <row r="12" spans="1:3" ht="30" x14ac:dyDescent="0.25">
      <c r="A12" s="1" t="s">
        <v>954</v>
      </c>
      <c r="B12" s="38" t="s">
        <v>955</v>
      </c>
      <c r="C12" s="24" t="s">
        <v>1330</v>
      </c>
    </row>
    <row r="13" spans="1:3" x14ac:dyDescent="0.25">
      <c r="A13" s="1" t="s">
        <v>956</v>
      </c>
      <c r="B13" s="38" t="s">
        <v>957</v>
      </c>
      <c r="C13" s="24" t="s">
        <v>1331</v>
      </c>
    </row>
    <row r="14" spans="1:3" ht="30" x14ac:dyDescent="0.25">
      <c r="A14" s="1" t="s">
        <v>958</v>
      </c>
      <c r="B14" s="38" t="s">
        <v>959</v>
      </c>
      <c r="C14" s="24" t="s">
        <v>1332</v>
      </c>
    </row>
    <row r="15" spans="1:3" x14ac:dyDescent="0.25">
      <c r="A15" s="1" t="s">
        <v>960</v>
      </c>
      <c r="B15" s="38" t="s">
        <v>961</v>
      </c>
      <c r="C15" s="24" t="s">
        <v>1333</v>
      </c>
    </row>
    <row r="16" spans="1:3" ht="45" x14ac:dyDescent="0.25">
      <c r="A16" s="1" t="s">
        <v>962</v>
      </c>
      <c r="B16" s="42" t="s">
        <v>963</v>
      </c>
      <c r="C16" s="24" t="s">
        <v>1334</v>
      </c>
    </row>
    <row r="17" spans="1:3" ht="30" customHeight="1" x14ac:dyDescent="0.25">
      <c r="A17" s="1" t="s">
        <v>964</v>
      </c>
      <c r="B17" s="42" t="s">
        <v>965</v>
      </c>
      <c r="C17" s="24" t="s">
        <v>1335</v>
      </c>
    </row>
    <row r="18" spans="1:3" ht="30" x14ac:dyDescent="0.25">
      <c r="A18" s="1" t="s">
        <v>966</v>
      </c>
      <c r="B18" s="42" t="s">
        <v>967</v>
      </c>
      <c r="C18" s="24" t="s">
        <v>1336</v>
      </c>
    </row>
    <row r="19" spans="1:3" hidden="1" outlineLevel="1" x14ac:dyDescent="0.25">
      <c r="A19" s="1" t="s">
        <v>968</v>
      </c>
      <c r="B19" s="39" t="s">
        <v>969</v>
      </c>
      <c r="C19" s="24"/>
    </row>
    <row r="20" spans="1:3" hidden="1" outlineLevel="1" x14ac:dyDescent="0.25">
      <c r="A20" s="1" t="s">
        <v>970</v>
      </c>
      <c r="B20" s="79"/>
      <c r="C20" s="24"/>
    </row>
    <row r="21" spans="1:3" hidden="1" outlineLevel="1" x14ac:dyDescent="0.25">
      <c r="A21" s="1" t="s">
        <v>971</v>
      </c>
      <c r="B21" s="79"/>
      <c r="C21" s="24"/>
    </row>
    <row r="22" spans="1:3" hidden="1" outlineLevel="1" x14ac:dyDescent="0.25">
      <c r="A22" s="1" t="s">
        <v>972</v>
      </c>
      <c r="B22" s="79"/>
      <c r="C22" s="24"/>
    </row>
    <row r="23" spans="1:3" hidden="1" outlineLevel="1" x14ac:dyDescent="0.25">
      <c r="A23" s="1" t="s">
        <v>973</v>
      </c>
      <c r="B23" s="79"/>
      <c r="C23" s="24"/>
    </row>
    <row r="24" spans="1:3" ht="18.75" collapsed="1" x14ac:dyDescent="0.25">
      <c r="A24" s="35"/>
      <c r="B24" s="35" t="s">
        <v>974</v>
      </c>
      <c r="C24" s="83" t="s">
        <v>975</v>
      </c>
    </row>
    <row r="25" spans="1:3" x14ac:dyDescent="0.25">
      <c r="A25" s="1" t="s">
        <v>976</v>
      </c>
      <c r="B25" s="42" t="s">
        <v>977</v>
      </c>
      <c r="C25" s="24" t="s">
        <v>978</v>
      </c>
    </row>
    <row r="26" spans="1:3" x14ac:dyDescent="0.25">
      <c r="A26" s="1" t="s">
        <v>979</v>
      </c>
      <c r="B26" s="42" t="s">
        <v>980</v>
      </c>
      <c r="C26" s="24" t="s">
        <v>981</v>
      </c>
    </row>
    <row r="27" spans="1:3" x14ac:dyDescent="0.25">
      <c r="A27" s="1" t="s">
        <v>982</v>
      </c>
      <c r="B27" s="42" t="s">
        <v>983</v>
      </c>
      <c r="C27" s="24" t="s">
        <v>984</v>
      </c>
    </row>
    <row r="28" spans="1:3" hidden="1" outlineLevel="1" x14ac:dyDescent="0.25">
      <c r="A28" s="1" t="s">
        <v>976</v>
      </c>
      <c r="B28" s="41"/>
      <c r="C28" s="24"/>
    </row>
    <row r="29" spans="1:3" hidden="1" outlineLevel="1" x14ac:dyDescent="0.25">
      <c r="A29" s="1" t="s">
        <v>985</v>
      </c>
      <c r="B29" s="41"/>
      <c r="C29" s="24"/>
    </row>
    <row r="30" spans="1:3" hidden="1" outlineLevel="1" x14ac:dyDescent="0.25">
      <c r="A30" s="1" t="s">
        <v>986</v>
      </c>
      <c r="B30" s="42"/>
      <c r="C30" s="24"/>
    </row>
    <row r="31" spans="1:3" ht="18.75" collapsed="1" x14ac:dyDescent="0.25">
      <c r="A31" s="35"/>
      <c r="B31" s="35" t="s">
        <v>987</v>
      </c>
      <c r="C31" s="83" t="s">
        <v>942</v>
      </c>
    </row>
    <row r="32" spans="1:3" x14ac:dyDescent="0.25">
      <c r="A32" s="1" t="s">
        <v>988</v>
      </c>
      <c r="B32" s="38" t="s">
        <v>1289</v>
      </c>
      <c r="C32" s="24" t="s">
        <v>1290</v>
      </c>
    </row>
    <row r="33" spans="1:2" x14ac:dyDescent="0.25">
      <c r="A33" s="1" t="s">
        <v>989</v>
      </c>
      <c r="B33" s="41"/>
    </row>
    <row r="34" spans="1:2" x14ac:dyDescent="0.25">
      <c r="A34" s="1" t="s">
        <v>990</v>
      </c>
      <c r="B34" s="41"/>
    </row>
    <row r="35" spans="1:2" x14ac:dyDescent="0.25">
      <c r="A35" s="1" t="s">
        <v>991</v>
      </c>
      <c r="B35" s="41"/>
    </row>
    <row r="36" spans="1:2" x14ac:dyDescent="0.25">
      <c r="A36" s="1" t="s">
        <v>992</v>
      </c>
      <c r="B36" s="41"/>
    </row>
    <row r="37" spans="1:2" x14ac:dyDescent="0.25">
      <c r="A37" s="1" t="s">
        <v>993</v>
      </c>
      <c r="B37" s="41"/>
    </row>
    <row r="38" spans="1:2" x14ac:dyDescent="0.25">
      <c r="B38" s="41"/>
    </row>
    <row r="39" spans="1:2" x14ac:dyDescent="0.25">
      <c r="B39" s="41"/>
    </row>
    <row r="40" spans="1:2" x14ac:dyDescent="0.25">
      <c r="B40" s="41"/>
    </row>
    <row r="41" spans="1:2" x14ac:dyDescent="0.25">
      <c r="B41" s="41"/>
    </row>
    <row r="42" spans="1:2" x14ac:dyDescent="0.25">
      <c r="B42" s="41"/>
    </row>
    <row r="43" spans="1:2" x14ac:dyDescent="0.25">
      <c r="B43" s="41"/>
    </row>
    <row r="44" spans="1:2" x14ac:dyDescent="0.25">
      <c r="B44" s="41"/>
    </row>
    <row r="45" spans="1:2" x14ac:dyDescent="0.25">
      <c r="B45" s="41"/>
    </row>
    <row r="46" spans="1:2" x14ac:dyDescent="0.25">
      <c r="B46" s="41"/>
    </row>
    <row r="47" spans="1:2" x14ac:dyDescent="0.25">
      <c r="B47" s="41"/>
    </row>
    <row r="48" spans="1:2" x14ac:dyDescent="0.25">
      <c r="B48" s="41"/>
    </row>
    <row r="49" spans="2:2" x14ac:dyDescent="0.25">
      <c r="B49" s="41"/>
    </row>
    <row r="50" spans="2:2" x14ac:dyDescent="0.25">
      <c r="B50" s="41"/>
    </row>
    <row r="51" spans="2:2" x14ac:dyDescent="0.25">
      <c r="B51" s="41"/>
    </row>
    <row r="52" spans="2:2" x14ac:dyDescent="0.25">
      <c r="B52" s="41"/>
    </row>
    <row r="53" spans="2:2" x14ac:dyDescent="0.25">
      <c r="B53" s="41"/>
    </row>
    <row r="54" spans="2:2" x14ac:dyDescent="0.25">
      <c r="B54" s="41"/>
    </row>
    <row r="55" spans="2:2" x14ac:dyDescent="0.25">
      <c r="B55" s="41"/>
    </row>
    <row r="56" spans="2:2" x14ac:dyDescent="0.25">
      <c r="B56" s="41"/>
    </row>
    <row r="57" spans="2:2" x14ac:dyDescent="0.25">
      <c r="B57" s="41"/>
    </row>
    <row r="58" spans="2:2" x14ac:dyDescent="0.25">
      <c r="B58" s="41"/>
    </row>
    <row r="59" spans="2:2" x14ac:dyDescent="0.25">
      <c r="B59" s="41"/>
    </row>
    <row r="60" spans="2:2" x14ac:dyDescent="0.25">
      <c r="B60" s="41"/>
    </row>
    <row r="61" spans="2:2" x14ac:dyDescent="0.25">
      <c r="B61" s="41"/>
    </row>
    <row r="62" spans="2:2" x14ac:dyDescent="0.25">
      <c r="B62" s="41"/>
    </row>
    <row r="63" spans="2:2" x14ac:dyDescent="0.25">
      <c r="B63" s="41"/>
    </row>
    <row r="64" spans="2:2"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22"/>
    </row>
    <row r="84" spans="2:2" x14ac:dyDescent="0.25">
      <c r="B84" s="22"/>
    </row>
    <row r="85" spans="2:2" x14ac:dyDescent="0.25">
      <c r="B85" s="22"/>
    </row>
    <row r="86" spans="2:2" x14ac:dyDescent="0.25">
      <c r="B86" s="22"/>
    </row>
    <row r="87" spans="2:2" x14ac:dyDescent="0.25">
      <c r="B87" s="22"/>
    </row>
    <row r="88" spans="2:2" x14ac:dyDescent="0.25">
      <c r="B88" s="22"/>
    </row>
    <row r="89" spans="2:2" x14ac:dyDescent="0.25">
      <c r="B89" s="22"/>
    </row>
    <row r="90" spans="2:2" x14ac:dyDescent="0.25">
      <c r="B90" s="22"/>
    </row>
    <row r="91" spans="2:2" x14ac:dyDescent="0.25">
      <c r="B91" s="22"/>
    </row>
    <row r="92" spans="2:2" x14ac:dyDescent="0.25">
      <c r="B92" s="22"/>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20"/>
    </row>
    <row r="102" spans="2:2" x14ac:dyDescent="0.25">
      <c r="B102" s="41"/>
    </row>
    <row r="103" spans="2:2" x14ac:dyDescent="0.25">
      <c r="B103" s="41"/>
    </row>
    <row r="104" spans="2:2" x14ac:dyDescent="0.25">
      <c r="B104" s="41"/>
    </row>
    <row r="105" spans="2:2" x14ac:dyDescent="0.25">
      <c r="B105" s="41"/>
    </row>
    <row r="106" spans="2:2" x14ac:dyDescent="0.25">
      <c r="B106" s="41"/>
    </row>
    <row r="107" spans="2:2" x14ac:dyDescent="0.25">
      <c r="B107" s="41"/>
    </row>
    <row r="108" spans="2:2" x14ac:dyDescent="0.25">
      <c r="B108" s="41"/>
    </row>
    <row r="109" spans="2:2" x14ac:dyDescent="0.25">
      <c r="B109" s="41"/>
    </row>
    <row r="110" spans="2:2" x14ac:dyDescent="0.25">
      <c r="B110" s="41"/>
    </row>
    <row r="111" spans="2:2" x14ac:dyDescent="0.25">
      <c r="B111" s="41"/>
    </row>
    <row r="112" spans="2:2" x14ac:dyDescent="0.25">
      <c r="B112" s="41"/>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20" spans="2:2" x14ac:dyDescent="0.25">
      <c r="B120" s="41"/>
    </row>
    <row r="121" spans="2:2" x14ac:dyDescent="0.25">
      <c r="B121" s="41"/>
    </row>
    <row r="122" spans="2:2" x14ac:dyDescent="0.25">
      <c r="B122" s="41"/>
    </row>
    <row r="127" spans="2:2" x14ac:dyDescent="0.25">
      <c r="B127" s="30"/>
    </row>
    <row r="128" spans="2:2" x14ac:dyDescent="0.25">
      <c r="B128" s="84"/>
    </row>
    <row r="134" spans="2:2" x14ac:dyDescent="0.25">
      <c r="B134" s="42"/>
    </row>
    <row r="135" spans="2:2" x14ac:dyDescent="0.25">
      <c r="B135" s="41"/>
    </row>
    <row r="137" spans="2:2" x14ac:dyDescent="0.25">
      <c r="B137" s="41"/>
    </row>
    <row r="138" spans="2:2" x14ac:dyDescent="0.25">
      <c r="B138" s="41"/>
    </row>
    <row r="139" spans="2:2" x14ac:dyDescent="0.25">
      <c r="B139" s="41"/>
    </row>
    <row r="140" spans="2:2" x14ac:dyDescent="0.25">
      <c r="B140" s="41"/>
    </row>
    <row r="141" spans="2:2" x14ac:dyDescent="0.25">
      <c r="B141" s="41"/>
    </row>
    <row r="142" spans="2:2" x14ac:dyDescent="0.25">
      <c r="B142" s="41"/>
    </row>
    <row r="143" spans="2:2" x14ac:dyDescent="0.25">
      <c r="B143" s="41"/>
    </row>
    <row r="144" spans="2:2" x14ac:dyDescent="0.25">
      <c r="B144" s="41"/>
    </row>
    <row r="145" spans="2:2" x14ac:dyDescent="0.25">
      <c r="B145" s="41"/>
    </row>
    <row r="146" spans="2:2" x14ac:dyDescent="0.25">
      <c r="B146" s="41"/>
    </row>
    <row r="147" spans="2:2" x14ac:dyDescent="0.25">
      <c r="B147" s="41"/>
    </row>
    <row r="148" spans="2:2" x14ac:dyDescent="0.25">
      <c r="B148" s="41"/>
    </row>
    <row r="245" spans="2:2" x14ac:dyDescent="0.25">
      <c r="B245" s="38"/>
    </row>
    <row r="246" spans="2:2" x14ac:dyDescent="0.25">
      <c r="B246" s="41"/>
    </row>
    <row r="247" spans="2:2" x14ac:dyDescent="0.25">
      <c r="B247" s="41"/>
    </row>
    <row r="250" spans="2:2" x14ac:dyDescent="0.25">
      <c r="B250" s="41"/>
    </row>
    <row r="266" spans="2:2" x14ac:dyDescent="0.25">
      <c r="B266" s="38"/>
    </row>
    <row r="296" spans="2:2" x14ac:dyDescent="0.25">
      <c r="B296" s="30"/>
    </row>
    <row r="297" spans="2:2" x14ac:dyDescent="0.25">
      <c r="B297" s="41"/>
    </row>
    <row r="299" spans="2:2" x14ac:dyDescent="0.25">
      <c r="B299" s="41"/>
    </row>
    <row r="300" spans="2:2" x14ac:dyDescent="0.25">
      <c r="B300" s="41"/>
    </row>
    <row r="301" spans="2:2" x14ac:dyDescent="0.25">
      <c r="B301" s="41"/>
    </row>
    <row r="302" spans="2:2" x14ac:dyDescent="0.25">
      <c r="B302" s="41"/>
    </row>
    <row r="303" spans="2:2" x14ac:dyDescent="0.25">
      <c r="B303" s="41"/>
    </row>
    <row r="304" spans="2:2" x14ac:dyDescent="0.25">
      <c r="B304" s="41"/>
    </row>
    <row r="305" spans="2:2" x14ac:dyDescent="0.25">
      <c r="B305" s="41"/>
    </row>
    <row r="306" spans="2:2" x14ac:dyDescent="0.25">
      <c r="B306" s="41"/>
    </row>
    <row r="307" spans="2:2" x14ac:dyDescent="0.25">
      <c r="B307" s="41"/>
    </row>
    <row r="308" spans="2:2" x14ac:dyDescent="0.25">
      <c r="B308" s="41"/>
    </row>
    <row r="309" spans="2:2" x14ac:dyDescent="0.25">
      <c r="B309" s="41"/>
    </row>
    <row r="310" spans="2:2" x14ac:dyDescent="0.25">
      <c r="B310"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32" spans="2:2" x14ac:dyDescent="0.25">
      <c r="B332" s="41"/>
    </row>
    <row r="333" spans="2:2" x14ac:dyDescent="0.25">
      <c r="B333" s="41"/>
    </row>
    <row r="334" spans="2:2" x14ac:dyDescent="0.25">
      <c r="B334" s="41"/>
    </row>
    <row r="335" spans="2:2" x14ac:dyDescent="0.25">
      <c r="B335" s="41"/>
    </row>
    <row r="336" spans="2:2" x14ac:dyDescent="0.25">
      <c r="B336" s="41"/>
    </row>
    <row r="338" spans="2:2" x14ac:dyDescent="0.25">
      <c r="B338" s="41"/>
    </row>
    <row r="341" spans="2:2" x14ac:dyDescent="0.25">
      <c r="B341"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1" spans="2:2" x14ac:dyDescent="0.25">
      <c r="B351" s="41"/>
    </row>
    <row r="352" spans="2:2" x14ac:dyDescent="0.25">
      <c r="B352" s="41"/>
    </row>
    <row r="353" spans="2:2" x14ac:dyDescent="0.25">
      <c r="B353" s="41"/>
    </row>
    <row r="354" spans="2:2" x14ac:dyDescent="0.25">
      <c r="B354" s="41"/>
    </row>
    <row r="355" spans="2:2" x14ac:dyDescent="0.25">
      <c r="B355" s="41"/>
    </row>
    <row r="356" spans="2:2" x14ac:dyDescent="0.25">
      <c r="B356" s="41"/>
    </row>
    <row r="357" spans="2:2" x14ac:dyDescent="0.25">
      <c r="B357" s="41"/>
    </row>
    <row r="358" spans="2:2" x14ac:dyDescent="0.25">
      <c r="B358" s="41"/>
    </row>
    <row r="359" spans="2:2" x14ac:dyDescent="0.25">
      <c r="B359" s="41"/>
    </row>
    <row r="360" spans="2:2" x14ac:dyDescent="0.25">
      <c r="B360" s="41"/>
    </row>
    <row r="361" spans="2:2" x14ac:dyDescent="0.25">
      <c r="B361" s="41"/>
    </row>
    <row r="362" spans="2:2" x14ac:dyDescent="0.25">
      <c r="B362" s="41"/>
    </row>
    <row r="366" spans="2:2" x14ac:dyDescent="0.25">
      <c r="B366" s="30"/>
    </row>
    <row r="383" spans="2:2" x14ac:dyDescent="0.25">
      <c r="B383" s="85"/>
    </row>
  </sheetData>
  <sheetProtection password="CD16"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1" t="s">
        <v>994</v>
      </c>
    </row>
    <row r="3" spans="1:1" x14ac:dyDescent="0.25">
      <c r="A3" s="86"/>
    </row>
    <row r="4" spans="1:1" ht="34.5" x14ac:dyDescent="0.25">
      <c r="A4" s="87" t="s">
        <v>995</v>
      </c>
    </row>
    <row r="5" spans="1:1" ht="34.5" x14ac:dyDescent="0.25">
      <c r="A5" s="87" t="s">
        <v>996</v>
      </c>
    </row>
    <row r="6" spans="1:1" ht="34.5" x14ac:dyDescent="0.25">
      <c r="A6" s="87" t="s">
        <v>997</v>
      </c>
    </row>
    <row r="7" spans="1:1" ht="17.25" x14ac:dyDescent="0.25">
      <c r="A7" s="87"/>
    </row>
    <row r="8" spans="1:1" ht="18.75" x14ac:dyDescent="0.25">
      <c r="A8" s="88" t="s">
        <v>998</v>
      </c>
    </row>
    <row r="9" spans="1:1" ht="34.5" x14ac:dyDescent="0.3">
      <c r="A9" s="97" t="s">
        <v>1161</v>
      </c>
    </row>
    <row r="10" spans="1:1" ht="69" x14ac:dyDescent="0.25">
      <c r="A10" s="90" t="s">
        <v>999</v>
      </c>
    </row>
    <row r="11" spans="1:1" ht="34.5" x14ac:dyDescent="0.25">
      <c r="A11" s="90" t="s">
        <v>1000</v>
      </c>
    </row>
    <row r="12" spans="1:1" ht="17.25" x14ac:dyDescent="0.25">
      <c r="A12" s="90" t="s">
        <v>1001</v>
      </c>
    </row>
    <row r="13" spans="1:1" ht="17.25" x14ac:dyDescent="0.25">
      <c r="A13" s="90" t="s">
        <v>1002</v>
      </c>
    </row>
    <row r="14" spans="1:1" ht="34.5" x14ac:dyDescent="0.25">
      <c r="A14" s="90" t="s">
        <v>1003</v>
      </c>
    </row>
    <row r="15" spans="1:1" ht="17.25" x14ac:dyDescent="0.25">
      <c r="A15" s="90"/>
    </row>
    <row r="16" spans="1:1" ht="18.75" x14ac:dyDescent="0.25">
      <c r="A16" s="88" t="s">
        <v>1004</v>
      </c>
    </row>
    <row r="17" spans="1:1" ht="17.25" x14ac:dyDescent="0.25">
      <c r="A17" s="91" t="s">
        <v>1005</v>
      </c>
    </row>
    <row r="18" spans="1:1" ht="34.5" x14ac:dyDescent="0.25">
      <c r="A18" s="92" t="s">
        <v>1006</v>
      </c>
    </row>
    <row r="19" spans="1:1" ht="34.5" x14ac:dyDescent="0.25">
      <c r="A19" s="92" t="s">
        <v>1007</v>
      </c>
    </row>
    <row r="20" spans="1:1" ht="51.75" x14ac:dyDescent="0.25">
      <c r="A20" s="92" t="s">
        <v>1008</v>
      </c>
    </row>
    <row r="21" spans="1:1" ht="86.25" x14ac:dyDescent="0.25">
      <c r="A21" s="92" t="s">
        <v>1009</v>
      </c>
    </row>
    <row r="22" spans="1:1" ht="51.75" x14ac:dyDescent="0.25">
      <c r="A22" s="92" t="s">
        <v>1010</v>
      </c>
    </row>
    <row r="23" spans="1:1" ht="34.5" x14ac:dyDescent="0.25">
      <c r="A23" s="92" t="s">
        <v>1011</v>
      </c>
    </row>
    <row r="24" spans="1:1" ht="17.25" x14ac:dyDescent="0.25">
      <c r="A24" s="92" t="s">
        <v>1012</v>
      </c>
    </row>
    <row r="25" spans="1:1" ht="17.25" x14ac:dyDescent="0.25">
      <c r="A25" s="91" t="s">
        <v>1013</v>
      </c>
    </row>
    <row r="26" spans="1:1" ht="51.75" x14ac:dyDescent="0.3">
      <c r="A26" s="93" t="s">
        <v>1014</v>
      </c>
    </row>
    <row r="27" spans="1:1" ht="17.25" x14ac:dyDescent="0.3">
      <c r="A27" s="93" t="s">
        <v>1015</v>
      </c>
    </row>
    <row r="28" spans="1:1" ht="17.25" x14ac:dyDescent="0.25">
      <c r="A28" s="91" t="s">
        <v>1016</v>
      </c>
    </row>
    <row r="29" spans="1:1" ht="34.5" x14ac:dyDescent="0.25">
      <c r="A29" s="92" t="s">
        <v>1017</v>
      </c>
    </row>
    <row r="30" spans="1:1" ht="34.5" x14ac:dyDescent="0.25">
      <c r="A30" s="92" t="s">
        <v>1018</v>
      </c>
    </row>
    <row r="31" spans="1:1" ht="34.5" x14ac:dyDescent="0.25">
      <c r="A31" s="92" t="s">
        <v>1019</v>
      </c>
    </row>
    <row r="32" spans="1:1" ht="34.5" x14ac:dyDescent="0.25">
      <c r="A32" s="92" t="s">
        <v>1020</v>
      </c>
    </row>
    <row r="33" spans="1:1" ht="17.25" x14ac:dyDescent="0.25">
      <c r="A33" s="92"/>
    </row>
    <row r="34" spans="1:1" ht="18.75" x14ac:dyDescent="0.25">
      <c r="A34" s="88" t="s">
        <v>1021</v>
      </c>
    </row>
    <row r="35" spans="1:1" ht="17.25" x14ac:dyDescent="0.25">
      <c r="A35" s="91" t="s">
        <v>1022</v>
      </c>
    </row>
    <row r="36" spans="1:1" ht="34.5" x14ac:dyDescent="0.25">
      <c r="A36" s="92" t="s">
        <v>1023</v>
      </c>
    </row>
    <row r="37" spans="1:1" ht="34.5" x14ac:dyDescent="0.25">
      <c r="A37" s="92" t="s">
        <v>1024</v>
      </c>
    </row>
    <row r="38" spans="1:1" ht="34.5" x14ac:dyDescent="0.25">
      <c r="A38" s="92" t="s">
        <v>1025</v>
      </c>
    </row>
    <row r="39" spans="1:1" ht="17.25" x14ac:dyDescent="0.25">
      <c r="A39" s="92" t="s">
        <v>1026</v>
      </c>
    </row>
    <row r="40" spans="1:1" ht="34.5" x14ac:dyDescent="0.25">
      <c r="A40" s="92" t="s">
        <v>1027</v>
      </c>
    </row>
    <row r="41" spans="1:1" ht="17.25" x14ac:dyDescent="0.25">
      <c r="A41" s="91" t="s">
        <v>1028</v>
      </c>
    </row>
    <row r="42" spans="1:1" ht="17.25" x14ac:dyDescent="0.25">
      <c r="A42" s="92" t="s">
        <v>1029</v>
      </c>
    </row>
    <row r="43" spans="1:1" ht="17.25" x14ac:dyDescent="0.3">
      <c r="A43" s="93" t="s">
        <v>1030</v>
      </c>
    </row>
    <row r="44" spans="1:1" ht="17.25" x14ac:dyDescent="0.25">
      <c r="A44" s="91" t="s">
        <v>1031</v>
      </c>
    </row>
    <row r="45" spans="1:1" ht="34.5" x14ac:dyDescent="0.3">
      <c r="A45" s="93" t="s">
        <v>1032</v>
      </c>
    </row>
    <row r="46" spans="1:1" ht="34.5" x14ac:dyDescent="0.25">
      <c r="A46" s="92" t="s">
        <v>1033</v>
      </c>
    </row>
    <row r="47" spans="1:1" ht="34.5" x14ac:dyDescent="0.25">
      <c r="A47" s="92" t="s">
        <v>1034</v>
      </c>
    </row>
    <row r="48" spans="1:1" ht="17.25" x14ac:dyDescent="0.25">
      <c r="A48" s="92" t="s">
        <v>1035</v>
      </c>
    </row>
    <row r="49" spans="1:1" ht="17.25" x14ac:dyDescent="0.3">
      <c r="A49" s="93" t="s">
        <v>1036</v>
      </c>
    </row>
    <row r="50" spans="1:1" ht="17.25" x14ac:dyDescent="0.25">
      <c r="A50" s="91" t="s">
        <v>1037</v>
      </c>
    </row>
    <row r="51" spans="1:1" ht="34.5" x14ac:dyDescent="0.3">
      <c r="A51" s="93" t="s">
        <v>1038</v>
      </c>
    </row>
    <row r="52" spans="1:1" ht="17.25" x14ac:dyDescent="0.25">
      <c r="A52" s="92" t="s">
        <v>1039</v>
      </c>
    </row>
    <row r="53" spans="1:1" ht="34.5" x14ac:dyDescent="0.3">
      <c r="A53" s="93" t="s">
        <v>1040</v>
      </c>
    </row>
    <row r="54" spans="1:1" ht="17.25" x14ac:dyDescent="0.25">
      <c r="A54" s="91" t="s">
        <v>1041</v>
      </c>
    </row>
    <row r="55" spans="1:1" ht="17.25" x14ac:dyDescent="0.3">
      <c r="A55" s="93" t="s">
        <v>1042</v>
      </c>
    </row>
    <row r="56" spans="1:1" ht="34.5" x14ac:dyDescent="0.25">
      <c r="A56" s="92" t="s">
        <v>1043</v>
      </c>
    </row>
    <row r="57" spans="1:1" ht="17.25" x14ac:dyDescent="0.25">
      <c r="A57" s="92" t="s">
        <v>1044</v>
      </c>
    </row>
    <row r="58" spans="1:1" ht="17.25" x14ac:dyDescent="0.25">
      <c r="A58" s="92" t="s">
        <v>1045</v>
      </c>
    </row>
    <row r="59" spans="1:1" ht="17.25" x14ac:dyDescent="0.25">
      <c r="A59" s="91" t="s">
        <v>1046</v>
      </c>
    </row>
    <row r="60" spans="1:1" ht="34.5" x14ac:dyDescent="0.25">
      <c r="A60" s="92" t="s">
        <v>1047</v>
      </c>
    </row>
    <row r="61" spans="1:1" ht="17.25" x14ac:dyDescent="0.25">
      <c r="A61" s="94"/>
    </row>
    <row r="62" spans="1:1" ht="18.75" x14ac:dyDescent="0.25">
      <c r="A62" s="88" t="s">
        <v>1048</v>
      </c>
    </row>
    <row r="63" spans="1:1" ht="17.25" x14ac:dyDescent="0.25">
      <c r="A63" s="91" t="s">
        <v>1049</v>
      </c>
    </row>
    <row r="64" spans="1:1" ht="34.5" x14ac:dyDescent="0.25">
      <c r="A64" s="92" t="s">
        <v>1050</v>
      </c>
    </row>
    <row r="65" spans="1:1" ht="17.25" x14ac:dyDescent="0.25">
      <c r="A65" s="92" t="s">
        <v>1051</v>
      </c>
    </row>
    <row r="66" spans="1:1" ht="34.5" x14ac:dyDescent="0.25">
      <c r="A66" s="90" t="s">
        <v>1052</v>
      </c>
    </row>
    <row r="67" spans="1:1" ht="34.5" x14ac:dyDescent="0.25">
      <c r="A67" s="90" t="s">
        <v>1053</v>
      </c>
    </row>
    <row r="68" spans="1:1" ht="34.5" x14ac:dyDescent="0.25">
      <c r="A68" s="90" t="s">
        <v>1054</v>
      </c>
    </row>
    <row r="69" spans="1:1" ht="17.25" x14ac:dyDescent="0.25">
      <c r="A69" s="95" t="s">
        <v>1055</v>
      </c>
    </row>
    <row r="70" spans="1:1" ht="51.75" x14ac:dyDescent="0.25">
      <c r="A70" s="90" t="s">
        <v>1056</v>
      </c>
    </row>
    <row r="71" spans="1:1" ht="17.25" x14ac:dyDescent="0.25">
      <c r="A71" s="90" t="s">
        <v>1057</v>
      </c>
    </row>
    <row r="72" spans="1:1" ht="17.25" x14ac:dyDescent="0.25">
      <c r="A72" s="95" t="s">
        <v>1058</v>
      </c>
    </row>
    <row r="73" spans="1:1" ht="17.25" x14ac:dyDescent="0.25">
      <c r="A73" s="90" t="s">
        <v>1059</v>
      </c>
    </row>
    <row r="74" spans="1:1" ht="17.25" x14ac:dyDescent="0.25">
      <c r="A74" s="95" t="s">
        <v>1060</v>
      </c>
    </row>
    <row r="75" spans="1:1" ht="34.5" x14ac:dyDescent="0.25">
      <c r="A75" s="90" t="s">
        <v>1061</v>
      </c>
    </row>
    <row r="76" spans="1:1" ht="17.25" x14ac:dyDescent="0.25">
      <c r="A76" s="90" t="s">
        <v>1062</v>
      </c>
    </row>
    <row r="77" spans="1:1" ht="51.75" x14ac:dyDescent="0.25">
      <c r="A77" s="90" t="s">
        <v>1063</v>
      </c>
    </row>
    <row r="78" spans="1:1" ht="17.25" x14ac:dyDescent="0.25">
      <c r="A78" s="95" t="s">
        <v>1064</v>
      </c>
    </row>
    <row r="79" spans="1:1" ht="17.25" x14ac:dyDescent="0.3">
      <c r="A79" s="89" t="s">
        <v>1065</v>
      </c>
    </row>
    <row r="80" spans="1:1" ht="17.25" x14ac:dyDescent="0.25">
      <c r="A80" s="95" t="s">
        <v>1066</v>
      </c>
    </row>
    <row r="81" spans="1:1" ht="34.5" x14ac:dyDescent="0.25">
      <c r="A81" s="90" t="s">
        <v>1067</v>
      </c>
    </row>
    <row r="82" spans="1:1" ht="34.5" x14ac:dyDescent="0.25">
      <c r="A82" s="90" t="s">
        <v>1068</v>
      </c>
    </row>
    <row r="83" spans="1:1" ht="34.5" x14ac:dyDescent="0.25">
      <c r="A83" s="90" t="s">
        <v>1069</v>
      </c>
    </row>
    <row r="84" spans="1:1" ht="34.5" x14ac:dyDescent="0.25">
      <c r="A84" s="90" t="s">
        <v>1070</v>
      </c>
    </row>
    <row r="85" spans="1:1" ht="34.5" x14ac:dyDescent="0.25">
      <c r="A85" s="90" t="s">
        <v>1071</v>
      </c>
    </row>
    <row r="86" spans="1:1" ht="17.25" x14ac:dyDescent="0.25">
      <c r="A86" s="95" t="s">
        <v>1072</v>
      </c>
    </row>
    <row r="87" spans="1:1" ht="17.25" x14ac:dyDescent="0.25">
      <c r="A87" s="90" t="s">
        <v>1073</v>
      </c>
    </row>
    <row r="88" spans="1:1" ht="34.5" x14ac:dyDescent="0.25">
      <c r="A88" s="90" t="s">
        <v>1074</v>
      </c>
    </row>
    <row r="89" spans="1:1" ht="17.25" x14ac:dyDescent="0.25">
      <c r="A89" s="95" t="s">
        <v>1075</v>
      </c>
    </row>
    <row r="90" spans="1:1" ht="34.5" x14ac:dyDescent="0.25">
      <c r="A90" s="90" t="s">
        <v>1076</v>
      </c>
    </row>
    <row r="91" spans="1:1" ht="17.25" x14ac:dyDescent="0.25">
      <c r="A91" s="95" t="s">
        <v>1077</v>
      </c>
    </row>
    <row r="92" spans="1:1" ht="17.25" x14ac:dyDescent="0.3">
      <c r="A92" s="89" t="s">
        <v>1078</v>
      </c>
    </row>
    <row r="93" spans="1:1" ht="17.25" x14ac:dyDescent="0.25">
      <c r="A93" s="90" t="s">
        <v>1079</v>
      </c>
    </row>
    <row r="94" spans="1:1" ht="17.25" x14ac:dyDescent="0.25">
      <c r="A94" s="90"/>
    </row>
    <row r="95" spans="1:1" ht="18.75" x14ac:dyDescent="0.25">
      <c r="A95" s="88" t="s">
        <v>1080</v>
      </c>
    </row>
    <row r="96" spans="1:1" ht="34.5" x14ac:dyDescent="0.3">
      <c r="A96" s="89" t="s">
        <v>1081</v>
      </c>
    </row>
    <row r="97" spans="1:1" ht="17.25" x14ac:dyDescent="0.3">
      <c r="A97" s="89" t="s">
        <v>1082</v>
      </c>
    </row>
    <row r="98" spans="1:1" ht="17.25" x14ac:dyDescent="0.25">
      <c r="A98" s="95" t="s">
        <v>1083</v>
      </c>
    </row>
    <row r="99" spans="1:1" ht="17.25" x14ac:dyDescent="0.25">
      <c r="A99" s="87" t="s">
        <v>1084</v>
      </c>
    </row>
    <row r="100" spans="1:1" ht="17.25" x14ac:dyDescent="0.25">
      <c r="A100" s="90" t="s">
        <v>1085</v>
      </c>
    </row>
    <row r="101" spans="1:1" ht="17.25" x14ac:dyDescent="0.25">
      <c r="A101" s="90" t="s">
        <v>1086</v>
      </c>
    </row>
    <row r="102" spans="1:1" ht="17.25" x14ac:dyDescent="0.25">
      <c r="A102" s="90" t="s">
        <v>1087</v>
      </c>
    </row>
    <row r="103" spans="1:1" ht="17.25" x14ac:dyDescent="0.25">
      <c r="A103" s="90" t="s">
        <v>1088</v>
      </c>
    </row>
    <row r="104" spans="1:1" ht="34.5" x14ac:dyDescent="0.25">
      <c r="A104" s="90" t="s">
        <v>1089</v>
      </c>
    </row>
    <row r="105" spans="1:1" ht="17.25" x14ac:dyDescent="0.25">
      <c r="A105" s="87" t="s">
        <v>1090</v>
      </c>
    </row>
    <row r="106" spans="1:1" ht="17.25" x14ac:dyDescent="0.25">
      <c r="A106" s="90" t="s">
        <v>1091</v>
      </c>
    </row>
    <row r="107" spans="1:1" ht="17.25" x14ac:dyDescent="0.25">
      <c r="A107" s="90" t="s">
        <v>1092</v>
      </c>
    </row>
    <row r="108" spans="1:1" ht="17.25" x14ac:dyDescent="0.25">
      <c r="A108" s="90" t="s">
        <v>1093</v>
      </c>
    </row>
    <row r="109" spans="1:1" ht="17.25" x14ac:dyDescent="0.25">
      <c r="A109" s="90" t="s">
        <v>1094</v>
      </c>
    </row>
    <row r="110" spans="1:1" ht="17.25" x14ac:dyDescent="0.25">
      <c r="A110" s="90" t="s">
        <v>1095</v>
      </c>
    </row>
    <row r="111" spans="1:1" ht="17.25" x14ac:dyDescent="0.25">
      <c r="A111" s="90" t="s">
        <v>1096</v>
      </c>
    </row>
    <row r="112" spans="1:1" ht="17.25" x14ac:dyDescent="0.25">
      <c r="A112" s="95" t="s">
        <v>1097</v>
      </c>
    </row>
    <row r="113" spans="1:1" ht="17.25" x14ac:dyDescent="0.25">
      <c r="A113" s="90" t="s">
        <v>1098</v>
      </c>
    </row>
    <row r="114" spans="1:1" ht="17.25" x14ac:dyDescent="0.25">
      <c r="A114" s="87" t="s">
        <v>1099</v>
      </c>
    </row>
    <row r="115" spans="1:1" ht="17.25" x14ac:dyDescent="0.25">
      <c r="A115" s="90" t="s">
        <v>1100</v>
      </c>
    </row>
    <row r="116" spans="1:1" ht="17.25" x14ac:dyDescent="0.25">
      <c r="A116" s="90" t="s">
        <v>1101</v>
      </c>
    </row>
    <row r="117" spans="1:1" ht="17.25" x14ac:dyDescent="0.25">
      <c r="A117" s="87" t="s">
        <v>1102</v>
      </c>
    </row>
    <row r="118" spans="1:1" ht="17.25" x14ac:dyDescent="0.25">
      <c r="A118" s="90" t="s">
        <v>1103</v>
      </c>
    </row>
    <row r="119" spans="1:1" ht="17.25" x14ac:dyDescent="0.25">
      <c r="A119" s="90" t="s">
        <v>1104</v>
      </c>
    </row>
    <row r="120" spans="1:1" ht="17.25" x14ac:dyDescent="0.25">
      <c r="A120" s="90" t="s">
        <v>1105</v>
      </c>
    </row>
    <row r="121" spans="1:1" ht="17.25" x14ac:dyDescent="0.25">
      <c r="A121" s="95" t="s">
        <v>1106</v>
      </c>
    </row>
    <row r="122" spans="1:1" ht="17.25" x14ac:dyDescent="0.25">
      <c r="A122" s="87" t="s">
        <v>1107</v>
      </c>
    </row>
    <row r="123" spans="1:1" ht="17.25" x14ac:dyDescent="0.25">
      <c r="A123" s="87" t="s">
        <v>1108</v>
      </c>
    </row>
    <row r="124" spans="1:1" ht="17.25" x14ac:dyDescent="0.25">
      <c r="A124" s="90" t="s">
        <v>1109</v>
      </c>
    </row>
    <row r="125" spans="1:1" ht="17.25" x14ac:dyDescent="0.25">
      <c r="A125" s="90" t="s">
        <v>1110</v>
      </c>
    </row>
    <row r="126" spans="1:1" ht="17.25" x14ac:dyDescent="0.25">
      <c r="A126" s="90" t="s">
        <v>1111</v>
      </c>
    </row>
    <row r="127" spans="1:1" ht="17.25" x14ac:dyDescent="0.25">
      <c r="A127" s="90" t="s">
        <v>1112</v>
      </c>
    </row>
    <row r="128" spans="1:1" ht="17.25" x14ac:dyDescent="0.25">
      <c r="A128" s="90" t="s">
        <v>1113</v>
      </c>
    </row>
    <row r="129" spans="1:1" ht="17.25" x14ac:dyDescent="0.25">
      <c r="A129" s="95" t="s">
        <v>1114</v>
      </c>
    </row>
    <row r="130" spans="1:1" ht="34.5" x14ac:dyDescent="0.25">
      <c r="A130" s="90" t="s">
        <v>1115</v>
      </c>
    </row>
    <row r="131" spans="1:1" ht="69" x14ac:dyDescent="0.25">
      <c r="A131" s="90" t="s">
        <v>1116</v>
      </c>
    </row>
    <row r="132" spans="1:1" ht="34.5" x14ac:dyDescent="0.25">
      <c r="A132" s="90" t="s">
        <v>1117</v>
      </c>
    </row>
    <row r="133" spans="1:1" ht="17.25" x14ac:dyDescent="0.25">
      <c r="A133" s="95" t="s">
        <v>1118</v>
      </c>
    </row>
    <row r="134" spans="1:1" ht="34.5" x14ac:dyDescent="0.25">
      <c r="A134" s="87" t="s">
        <v>1119</v>
      </c>
    </row>
    <row r="135" spans="1:1" ht="17.25" x14ac:dyDescent="0.25">
      <c r="A135" s="87"/>
    </row>
    <row r="136" spans="1:1" ht="18.75" x14ac:dyDescent="0.25">
      <c r="A136" s="88" t="s">
        <v>1120</v>
      </c>
    </row>
    <row r="137" spans="1:1" ht="17.25" x14ac:dyDescent="0.25">
      <c r="A137" s="90" t="s">
        <v>1121</v>
      </c>
    </row>
    <row r="138" spans="1:1" ht="34.5" x14ac:dyDescent="0.25">
      <c r="A138" s="92" t="s">
        <v>1122</v>
      </c>
    </row>
    <row r="139" spans="1:1" ht="34.5" x14ac:dyDescent="0.25">
      <c r="A139" s="92" t="s">
        <v>1123</v>
      </c>
    </row>
    <row r="140" spans="1:1" ht="17.25" x14ac:dyDescent="0.25">
      <c r="A140" s="91" t="s">
        <v>1124</v>
      </c>
    </row>
    <row r="141" spans="1:1" ht="17.25" x14ac:dyDescent="0.25">
      <c r="A141" s="96" t="s">
        <v>1125</v>
      </c>
    </row>
    <row r="142" spans="1:1" ht="34.5" x14ac:dyDescent="0.3">
      <c r="A142" s="93" t="s">
        <v>1126</v>
      </c>
    </row>
    <row r="143" spans="1:1" ht="17.25" x14ac:dyDescent="0.25">
      <c r="A143" s="92" t="s">
        <v>1127</v>
      </c>
    </row>
    <row r="144" spans="1:1" ht="17.25" x14ac:dyDescent="0.25">
      <c r="A144" s="92" t="s">
        <v>1128</v>
      </c>
    </row>
    <row r="145" spans="1:1" ht="17.25" x14ac:dyDescent="0.25">
      <c r="A145" s="96" t="s">
        <v>1129</v>
      </c>
    </row>
    <row r="146" spans="1:1" ht="17.25" x14ac:dyDescent="0.25">
      <c r="A146" s="91" t="s">
        <v>1130</v>
      </c>
    </row>
    <row r="147" spans="1:1" ht="17.25" x14ac:dyDescent="0.25">
      <c r="A147" s="96" t="s">
        <v>1131</v>
      </c>
    </row>
    <row r="148" spans="1:1" ht="17.25" x14ac:dyDescent="0.25">
      <c r="A148" s="92" t="s">
        <v>1132</v>
      </c>
    </row>
    <row r="149" spans="1:1" ht="17.25" x14ac:dyDescent="0.25">
      <c r="A149" s="92" t="s">
        <v>1133</v>
      </c>
    </row>
    <row r="150" spans="1:1" ht="17.25" x14ac:dyDescent="0.25">
      <c r="A150" s="92" t="s">
        <v>1134</v>
      </c>
    </row>
    <row r="151" spans="1:1" ht="34.5" x14ac:dyDescent="0.25">
      <c r="A151" s="96" t="s">
        <v>1135</v>
      </c>
    </row>
    <row r="152" spans="1:1" ht="17.25" x14ac:dyDescent="0.25">
      <c r="A152" s="91" t="s">
        <v>1136</v>
      </c>
    </row>
    <row r="153" spans="1:1" ht="17.25" x14ac:dyDescent="0.25">
      <c r="A153" s="92" t="s">
        <v>1137</v>
      </c>
    </row>
    <row r="154" spans="1:1" ht="17.25" x14ac:dyDescent="0.25">
      <c r="A154" s="92" t="s">
        <v>1138</v>
      </c>
    </row>
    <row r="155" spans="1:1" ht="17.25" x14ac:dyDescent="0.25">
      <c r="A155" s="92" t="s">
        <v>1139</v>
      </c>
    </row>
    <row r="156" spans="1:1" ht="17.25" x14ac:dyDescent="0.25">
      <c r="A156" s="92" t="s">
        <v>1140</v>
      </c>
    </row>
    <row r="157" spans="1:1" ht="34.5" x14ac:dyDescent="0.25">
      <c r="A157" s="92" t="s">
        <v>1141</v>
      </c>
    </row>
    <row r="158" spans="1:1" ht="34.5" x14ac:dyDescent="0.25">
      <c r="A158" s="92" t="s">
        <v>1142</v>
      </c>
    </row>
    <row r="159" spans="1:1" ht="17.25" x14ac:dyDescent="0.25">
      <c r="A159" s="91" t="s">
        <v>1143</v>
      </c>
    </row>
    <row r="160" spans="1:1" ht="34.5" x14ac:dyDescent="0.25">
      <c r="A160" s="92" t="s">
        <v>1144</v>
      </c>
    </row>
    <row r="161" spans="1:1" ht="34.5" x14ac:dyDescent="0.25">
      <c r="A161" s="92" t="s">
        <v>1145</v>
      </c>
    </row>
    <row r="162" spans="1:1" ht="17.25" x14ac:dyDescent="0.25">
      <c r="A162" s="92" t="s">
        <v>1146</v>
      </c>
    </row>
    <row r="163" spans="1:1" ht="17.25" x14ac:dyDescent="0.25">
      <c r="A163" s="91" t="s">
        <v>1147</v>
      </c>
    </row>
    <row r="164" spans="1:1" ht="34.5" x14ac:dyDescent="0.3">
      <c r="A164" s="98" t="s">
        <v>1162</v>
      </c>
    </row>
    <row r="165" spans="1:1" ht="34.5" x14ac:dyDescent="0.25">
      <c r="A165" s="92" t="s">
        <v>1148</v>
      </c>
    </row>
    <row r="166" spans="1:1" ht="17.25" x14ac:dyDescent="0.25">
      <c r="A166" s="91" t="s">
        <v>1149</v>
      </c>
    </row>
    <row r="167" spans="1:1" ht="17.25" x14ac:dyDescent="0.25">
      <c r="A167" s="92" t="s">
        <v>1150</v>
      </c>
    </row>
    <row r="168" spans="1:1" ht="17.25" x14ac:dyDescent="0.25">
      <c r="A168" s="91" t="s">
        <v>1151</v>
      </c>
    </row>
    <row r="169" spans="1:1" ht="17.25" x14ac:dyDescent="0.3">
      <c r="A169" s="93" t="s">
        <v>1152</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sheetProtection password="CD16"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98"/>
  <sheetViews>
    <sheetView zoomScaleNormal="100" workbookViewId="0">
      <selection sqref="A1:G399"/>
    </sheetView>
  </sheetViews>
  <sheetFormatPr defaultRowHeight="15" x14ac:dyDescent="0.25"/>
  <cols>
    <col min="1" max="1" width="93.85546875" customWidth="1"/>
    <col min="2" max="2" width="16" customWidth="1"/>
    <col min="4" max="4" width="13.85546875" bestFit="1" customWidth="1"/>
    <col min="5" max="5" width="11" customWidth="1"/>
  </cols>
  <sheetData>
    <row r="1" spans="1:7" ht="19.5" x14ac:dyDescent="0.25">
      <c r="A1" s="113" t="s">
        <v>1341</v>
      </c>
    </row>
    <row r="2" spans="1:7" ht="15.75" x14ac:dyDescent="0.25">
      <c r="A2" s="114"/>
    </row>
    <row r="3" spans="1:7" ht="18.75" x14ac:dyDescent="0.25">
      <c r="A3" s="115" t="s">
        <v>1342</v>
      </c>
    </row>
    <row r="4" spans="1:7" ht="15.75" x14ac:dyDescent="0.25">
      <c r="A4" s="114"/>
    </row>
    <row r="5" spans="1:7" ht="16.5" thickBot="1" x14ac:dyDescent="0.3">
      <c r="A5" s="114"/>
    </row>
    <row r="6" spans="1:7" ht="16.5" thickBot="1" x14ac:dyDescent="0.3">
      <c r="A6" s="116" t="s">
        <v>1343</v>
      </c>
      <c r="B6" s="184" t="s">
        <v>1344</v>
      </c>
      <c r="C6" s="185"/>
      <c r="D6" s="168" t="s">
        <v>1344</v>
      </c>
      <c r="E6" s="168" t="s">
        <v>1344</v>
      </c>
      <c r="F6" s="186"/>
      <c r="G6" s="187"/>
    </row>
    <row r="7" spans="1:7" ht="15.75" x14ac:dyDescent="0.25">
      <c r="A7" s="117" t="s">
        <v>1345</v>
      </c>
      <c r="B7" s="188">
        <v>43281</v>
      </c>
      <c r="C7" s="189"/>
      <c r="D7" s="118">
        <v>43100</v>
      </c>
      <c r="E7" s="118">
        <v>42735</v>
      </c>
      <c r="F7" s="186"/>
      <c r="G7" s="187"/>
    </row>
    <row r="8" spans="1:7" ht="16.5" thickBot="1" x14ac:dyDescent="0.3">
      <c r="A8" s="119" t="s">
        <v>1346</v>
      </c>
      <c r="B8" s="175"/>
      <c r="C8" s="176"/>
      <c r="D8" s="169"/>
      <c r="E8" s="169"/>
      <c r="F8" s="186"/>
      <c r="G8" s="187"/>
    </row>
    <row r="9" spans="1:7" ht="45.75" customHeight="1" thickBot="1" x14ac:dyDescent="0.3">
      <c r="A9" s="162" t="s">
        <v>1347</v>
      </c>
      <c r="B9" s="196">
        <v>793718</v>
      </c>
      <c r="C9" s="197"/>
      <c r="D9" s="120">
        <v>796861</v>
      </c>
      <c r="E9" s="120">
        <v>725100</v>
      </c>
      <c r="F9" s="186"/>
      <c r="G9" s="187"/>
    </row>
    <row r="10" spans="1:7" ht="15" customHeight="1" x14ac:dyDescent="0.25">
      <c r="A10" s="161" t="s">
        <v>1348</v>
      </c>
      <c r="B10" s="198" t="s">
        <v>1383</v>
      </c>
      <c r="C10" s="199"/>
      <c r="D10" s="206">
        <v>10155</v>
      </c>
      <c r="E10" s="206">
        <v>9011</v>
      </c>
      <c r="F10" s="186"/>
      <c r="G10" s="187"/>
    </row>
    <row r="11" spans="1:7" ht="15.75" customHeight="1" thickBot="1" x14ac:dyDescent="0.3">
      <c r="A11" s="121" t="s">
        <v>1349</v>
      </c>
      <c r="B11" s="200"/>
      <c r="C11" s="201"/>
      <c r="D11" s="207"/>
      <c r="E11" s="207"/>
      <c r="F11" s="186"/>
      <c r="G11" s="187"/>
    </row>
    <row r="12" spans="1:7" ht="90.75" customHeight="1" thickBot="1" x14ac:dyDescent="0.3">
      <c r="A12" s="162" t="s">
        <v>1350</v>
      </c>
      <c r="B12" s="202"/>
      <c r="C12" s="203"/>
      <c r="D12" s="123"/>
      <c r="E12" s="123"/>
      <c r="F12" s="186"/>
      <c r="G12" s="187"/>
    </row>
    <row r="13" spans="1:7" ht="23.25" customHeight="1" thickBot="1" x14ac:dyDescent="0.3">
      <c r="A13" s="162" t="s">
        <v>1351</v>
      </c>
      <c r="B13" s="190">
        <v>0.14599999999999999</v>
      </c>
      <c r="C13" s="191"/>
      <c r="D13" s="124">
        <v>0.152</v>
      </c>
      <c r="E13" s="124">
        <v>0.13900000000000001</v>
      </c>
      <c r="F13" s="186"/>
      <c r="G13" s="187"/>
    </row>
    <row r="14" spans="1:7" ht="34.5" customHeight="1" thickBot="1" x14ac:dyDescent="0.3">
      <c r="A14" s="162" t="s">
        <v>1352</v>
      </c>
      <c r="B14" s="192">
        <v>41858</v>
      </c>
      <c r="C14" s="193"/>
      <c r="D14" s="120">
        <v>46412</v>
      </c>
      <c r="E14" s="120">
        <v>40559</v>
      </c>
      <c r="F14" s="186"/>
      <c r="G14" s="187"/>
    </row>
    <row r="15" spans="1:7" ht="34.5" customHeight="1" thickBot="1" x14ac:dyDescent="0.3">
      <c r="A15" s="125" t="s">
        <v>1353</v>
      </c>
      <c r="B15" s="194"/>
      <c r="C15" s="195"/>
      <c r="D15" s="166"/>
      <c r="E15" s="166"/>
      <c r="F15" s="186"/>
      <c r="G15" s="187"/>
    </row>
    <row r="16" spans="1:7" ht="57" customHeight="1" thickBot="1" x14ac:dyDescent="0.3">
      <c r="A16" s="162" t="s">
        <v>1354</v>
      </c>
      <c r="B16" s="196">
        <v>430976</v>
      </c>
      <c r="C16" s="197"/>
      <c r="D16" s="120">
        <v>423474</v>
      </c>
      <c r="E16" s="120">
        <v>393798</v>
      </c>
      <c r="F16" s="186"/>
      <c r="G16" s="187"/>
    </row>
    <row r="17" spans="1:7" ht="90.75" customHeight="1" thickBot="1" x14ac:dyDescent="0.3">
      <c r="A17" s="162" t="s">
        <v>1355</v>
      </c>
      <c r="B17" s="196">
        <v>151538</v>
      </c>
      <c r="C17" s="197"/>
      <c r="D17" s="120">
        <v>152403</v>
      </c>
      <c r="E17" s="120">
        <v>144098</v>
      </c>
      <c r="F17" s="186"/>
      <c r="G17" s="187"/>
    </row>
    <row r="18" spans="1:7" ht="79.5" customHeight="1" thickBot="1" x14ac:dyDescent="0.3">
      <c r="A18" s="162" t="s">
        <v>1356</v>
      </c>
      <c r="B18" s="196">
        <v>45594</v>
      </c>
      <c r="C18" s="197"/>
      <c r="D18" s="120">
        <v>43823</v>
      </c>
      <c r="E18" s="120">
        <v>45536</v>
      </c>
      <c r="F18" s="186"/>
      <c r="G18" s="187"/>
    </row>
    <row r="19" spans="1:7" ht="23.25" customHeight="1" thickBot="1" x14ac:dyDescent="0.3">
      <c r="A19" s="126" t="s">
        <v>1357</v>
      </c>
      <c r="B19" s="204">
        <v>43281</v>
      </c>
      <c r="C19" s="205"/>
      <c r="D19" s="127">
        <v>43100</v>
      </c>
      <c r="E19" s="127">
        <v>42735</v>
      </c>
      <c r="F19" s="186"/>
      <c r="G19" s="187"/>
    </row>
    <row r="20" spans="1:7" ht="23.25" customHeight="1" thickBot="1" x14ac:dyDescent="0.3">
      <c r="A20" s="163" t="s">
        <v>1358</v>
      </c>
      <c r="B20" s="194"/>
      <c r="C20" s="195"/>
      <c r="D20" s="166"/>
      <c r="E20" s="166"/>
      <c r="F20" s="186"/>
      <c r="G20" s="187"/>
    </row>
    <row r="21" spans="1:7" ht="15.75" thickBot="1" x14ac:dyDescent="0.3">
      <c r="A21" s="165" t="s">
        <v>1359</v>
      </c>
      <c r="B21" s="194"/>
      <c r="C21" s="195"/>
      <c r="D21" s="166"/>
      <c r="E21" s="166"/>
      <c r="F21" s="164"/>
      <c r="G21" s="164"/>
    </row>
    <row r="22" spans="1:7" ht="15.75" thickBot="1" x14ac:dyDescent="0.3">
      <c r="A22" s="162" t="s">
        <v>1360</v>
      </c>
      <c r="B22" s="196">
        <v>39469</v>
      </c>
      <c r="C22" s="197"/>
      <c r="D22" s="120">
        <v>37098</v>
      </c>
      <c r="E22" s="120">
        <v>37961</v>
      </c>
      <c r="F22" s="164"/>
      <c r="G22" s="164"/>
    </row>
    <row r="23" spans="1:7" ht="15.75" thickBot="1" x14ac:dyDescent="0.3">
      <c r="A23" s="162" t="s">
        <v>1361</v>
      </c>
      <c r="B23" s="196">
        <v>6125</v>
      </c>
      <c r="C23" s="197"/>
      <c r="D23" s="120">
        <v>6725</v>
      </c>
      <c r="E23" s="120">
        <v>7575</v>
      </c>
      <c r="F23" s="164"/>
      <c r="G23" s="164"/>
    </row>
    <row r="24" spans="1:7" ht="15.75" thickBot="1" x14ac:dyDescent="0.3">
      <c r="A24" s="165" t="s">
        <v>1362</v>
      </c>
      <c r="B24" s="194"/>
      <c r="C24" s="195"/>
      <c r="D24" s="166"/>
      <c r="E24" s="166"/>
      <c r="F24" s="164"/>
      <c r="G24" s="164"/>
    </row>
    <row r="25" spans="1:7" ht="15.75" thickBot="1" x14ac:dyDescent="0.3">
      <c r="A25" s="162" t="s">
        <v>1363</v>
      </c>
      <c r="B25" s="196">
        <v>42934</v>
      </c>
      <c r="C25" s="197"/>
      <c r="D25" s="120">
        <v>41663</v>
      </c>
      <c r="E25" s="120">
        <v>43376</v>
      </c>
      <c r="F25" s="164"/>
      <c r="G25" s="164"/>
    </row>
    <row r="26" spans="1:7" ht="15.75" thickBot="1" x14ac:dyDescent="0.3">
      <c r="A26" s="162" t="s">
        <v>1364</v>
      </c>
      <c r="B26" s="196">
        <v>2660</v>
      </c>
      <c r="C26" s="197"/>
      <c r="D26" s="120">
        <v>2160</v>
      </c>
      <c r="E26" s="120">
        <v>2160</v>
      </c>
      <c r="F26" s="164"/>
      <c r="G26" s="164"/>
    </row>
    <row r="27" spans="1:7" ht="15.75" thickBot="1" x14ac:dyDescent="0.3">
      <c r="A27" s="165" t="s">
        <v>1365</v>
      </c>
      <c r="B27" s="194"/>
      <c r="C27" s="195"/>
      <c r="D27" s="166"/>
      <c r="E27" s="166"/>
      <c r="F27" s="164"/>
      <c r="G27" s="164"/>
    </row>
    <row r="28" spans="1:7" ht="15.75" thickBot="1" x14ac:dyDescent="0.3">
      <c r="A28" s="162" t="s">
        <v>1366</v>
      </c>
      <c r="B28" s="196">
        <v>45594</v>
      </c>
      <c r="C28" s="197"/>
      <c r="D28" s="120">
        <v>43823</v>
      </c>
      <c r="E28" s="120">
        <v>45536</v>
      </c>
      <c r="F28" s="164"/>
      <c r="G28" s="164"/>
    </row>
    <row r="29" spans="1:7" ht="15.75" thickBot="1" x14ac:dyDescent="0.3">
      <c r="A29" s="162" t="s">
        <v>1367</v>
      </c>
      <c r="B29" s="208">
        <v>0</v>
      </c>
      <c r="C29" s="209"/>
      <c r="D29" s="128">
        <v>0</v>
      </c>
      <c r="E29" s="128">
        <v>0</v>
      </c>
      <c r="F29" s="164"/>
      <c r="G29" s="164"/>
    </row>
    <row r="30" spans="1:7" ht="15.75" thickBot="1" x14ac:dyDescent="0.3">
      <c r="A30" s="162" t="s">
        <v>1368</v>
      </c>
      <c r="B30" s="208">
        <v>0</v>
      </c>
      <c r="C30" s="209"/>
      <c r="D30" s="128">
        <v>0</v>
      </c>
      <c r="E30" s="128">
        <v>0</v>
      </c>
      <c r="F30" s="164"/>
      <c r="G30" s="164"/>
    </row>
    <row r="31" spans="1:7" ht="15.75" thickBot="1" x14ac:dyDescent="0.3">
      <c r="A31" s="162" t="s">
        <v>1369</v>
      </c>
      <c r="B31" s="208">
        <v>0</v>
      </c>
      <c r="C31" s="209"/>
      <c r="D31" s="128">
        <v>0</v>
      </c>
      <c r="E31" s="128">
        <v>0</v>
      </c>
      <c r="F31" s="164"/>
      <c r="G31" s="164"/>
    </row>
    <row r="32" spans="1:7" ht="15.75" thickBot="1" x14ac:dyDescent="0.3">
      <c r="A32" s="165" t="s">
        <v>1370</v>
      </c>
      <c r="B32" s="194"/>
      <c r="C32" s="195"/>
      <c r="D32" s="166"/>
      <c r="E32" s="166"/>
      <c r="F32" s="164"/>
      <c r="G32" s="164"/>
    </row>
    <row r="33" spans="1:7" ht="15.75" thickBot="1" x14ac:dyDescent="0.3">
      <c r="A33" s="162" t="s">
        <v>1371</v>
      </c>
      <c r="B33" s="208">
        <v>610</v>
      </c>
      <c r="C33" s="209"/>
      <c r="D33" s="128">
        <v>610</v>
      </c>
      <c r="E33" s="128">
        <v>610</v>
      </c>
      <c r="F33" s="164"/>
      <c r="G33" s="164"/>
    </row>
    <row r="34" spans="1:7" ht="15.75" thickBot="1" x14ac:dyDescent="0.3">
      <c r="A34" s="162" t="s">
        <v>1372</v>
      </c>
      <c r="B34" s="196">
        <v>44984</v>
      </c>
      <c r="C34" s="197"/>
      <c r="D34" s="120">
        <v>43213</v>
      </c>
      <c r="E34" s="120">
        <v>44926</v>
      </c>
      <c r="F34" s="164"/>
      <c r="G34" s="164"/>
    </row>
    <row r="35" spans="1:7" ht="15.75" thickBot="1" x14ac:dyDescent="0.3">
      <c r="A35" s="165" t="s">
        <v>1373</v>
      </c>
      <c r="B35" s="194"/>
      <c r="C35" s="195"/>
      <c r="D35" s="166"/>
      <c r="E35" s="166"/>
      <c r="F35" s="164"/>
      <c r="G35" s="164"/>
    </row>
    <row r="36" spans="1:7" ht="15.75" thickBot="1" x14ac:dyDescent="0.3">
      <c r="A36" s="162" t="s">
        <v>1374</v>
      </c>
      <c r="B36" s="196">
        <v>21609</v>
      </c>
      <c r="C36" s="197"/>
      <c r="D36" s="120">
        <v>23113</v>
      </c>
      <c r="E36" s="120">
        <v>26276</v>
      </c>
      <c r="F36" s="164"/>
      <c r="G36" s="164"/>
    </row>
    <row r="37" spans="1:7" ht="15.75" thickBot="1" x14ac:dyDescent="0.3">
      <c r="A37" s="162" t="s">
        <v>1375</v>
      </c>
      <c r="B37" s="196">
        <v>19535</v>
      </c>
      <c r="C37" s="197"/>
      <c r="D37" s="120">
        <v>20410</v>
      </c>
      <c r="E37" s="120">
        <v>18750</v>
      </c>
      <c r="F37" s="164"/>
      <c r="G37" s="164"/>
    </row>
    <row r="38" spans="1:7" x14ac:dyDescent="0.25">
      <c r="A38" s="220" t="s">
        <v>1376</v>
      </c>
      <c r="B38" s="198">
        <v>4450</v>
      </c>
      <c r="C38" s="199"/>
      <c r="D38" s="206">
        <v>300</v>
      </c>
      <c r="E38" s="206">
        <v>510</v>
      </c>
      <c r="F38" s="218"/>
      <c r="G38" s="219"/>
    </row>
    <row r="39" spans="1:7" ht="15.75" thickBot="1" x14ac:dyDescent="0.3">
      <c r="A39" s="221"/>
      <c r="B39" s="200"/>
      <c r="C39" s="201"/>
      <c r="D39" s="207"/>
      <c r="E39" s="207"/>
      <c r="F39" s="218"/>
      <c r="G39" s="219"/>
    </row>
    <row r="40" spans="1:7" ht="15.75" thickBot="1" x14ac:dyDescent="0.3">
      <c r="A40" s="129" t="s">
        <v>1377</v>
      </c>
      <c r="B40" s="224">
        <v>43281</v>
      </c>
      <c r="C40" s="225"/>
      <c r="D40" s="127">
        <v>43100</v>
      </c>
      <c r="E40" s="127">
        <v>42735</v>
      </c>
      <c r="F40" s="164"/>
      <c r="G40" s="164"/>
    </row>
    <row r="41" spans="1:7" x14ac:dyDescent="0.25">
      <c r="A41" s="210" t="s">
        <v>1378</v>
      </c>
      <c r="B41" s="212"/>
      <c r="C41" s="213"/>
      <c r="D41" s="216"/>
      <c r="E41" s="216"/>
      <c r="F41" s="218"/>
      <c r="G41" s="219"/>
    </row>
    <row r="42" spans="1:7" ht="15.75" thickBot="1" x14ac:dyDescent="0.3">
      <c r="A42" s="211"/>
      <c r="B42" s="214"/>
      <c r="C42" s="215"/>
      <c r="D42" s="217"/>
      <c r="E42" s="217"/>
      <c r="F42" s="218"/>
      <c r="G42" s="219"/>
    </row>
    <row r="43" spans="1:7" ht="15.75" thickBot="1" x14ac:dyDescent="0.3">
      <c r="A43" s="162" t="s">
        <v>1379</v>
      </c>
      <c r="B43" s="196" t="s">
        <v>1383</v>
      </c>
      <c r="C43" s="197"/>
      <c r="D43" s="120">
        <v>269392</v>
      </c>
      <c r="E43" s="120">
        <v>235751</v>
      </c>
      <c r="F43" s="164"/>
      <c r="G43" s="164"/>
    </row>
    <row r="44" spans="1:7" ht="15.75" thickBot="1" x14ac:dyDescent="0.3">
      <c r="A44" s="162" t="s">
        <v>1380</v>
      </c>
      <c r="B44" s="196" t="s">
        <v>1383</v>
      </c>
      <c r="C44" s="197"/>
      <c r="D44" s="120">
        <v>16847</v>
      </c>
      <c r="E44" s="120">
        <v>15603</v>
      </c>
      <c r="F44" s="164"/>
      <c r="G44" s="164"/>
    </row>
    <row r="45" spans="1:7" ht="15.75" thickBot="1" x14ac:dyDescent="0.3">
      <c r="A45" s="162" t="s">
        <v>1381</v>
      </c>
      <c r="B45" s="196" t="s">
        <v>1383</v>
      </c>
      <c r="C45" s="197"/>
      <c r="D45" s="120">
        <v>8101</v>
      </c>
      <c r="E45" s="120">
        <v>11967</v>
      </c>
      <c r="F45" s="164"/>
      <c r="G45" s="164"/>
    </row>
    <row r="46" spans="1:7" ht="16.5" thickBot="1" x14ac:dyDescent="0.3">
      <c r="A46" s="165" t="s">
        <v>1382</v>
      </c>
      <c r="B46" s="222"/>
      <c r="C46" s="223"/>
      <c r="D46" s="166"/>
      <c r="E46" s="166"/>
      <c r="F46" s="164"/>
      <c r="G46" s="164"/>
    </row>
    <row r="47" spans="1:7" ht="15.75" thickBot="1" x14ac:dyDescent="0.3">
      <c r="A47" s="162" t="s">
        <v>1366</v>
      </c>
      <c r="B47" s="196" t="s">
        <v>1383</v>
      </c>
      <c r="C47" s="197"/>
      <c r="D47" s="120">
        <v>273867</v>
      </c>
      <c r="E47" s="130">
        <v>244366</v>
      </c>
      <c r="F47" s="164"/>
      <c r="G47" s="164"/>
    </row>
    <row r="48" spans="1:7" ht="15.75" thickBot="1" x14ac:dyDescent="0.3">
      <c r="A48" s="162" t="s">
        <v>1367</v>
      </c>
      <c r="B48" s="208" t="s">
        <v>1383</v>
      </c>
      <c r="C48" s="209"/>
      <c r="D48" s="128" t="s">
        <v>1383</v>
      </c>
      <c r="E48" s="128" t="s">
        <v>1383</v>
      </c>
      <c r="F48" s="164"/>
      <c r="G48" s="164"/>
    </row>
    <row r="49" spans="1:7" ht="15.75" thickBot="1" x14ac:dyDescent="0.3">
      <c r="A49" s="162" t="s">
        <v>1368</v>
      </c>
      <c r="B49" s="208" t="s">
        <v>1383</v>
      </c>
      <c r="C49" s="209"/>
      <c r="D49" s="128" t="s">
        <v>1383</v>
      </c>
      <c r="E49" s="120" t="s">
        <v>1383</v>
      </c>
      <c r="F49" s="164"/>
      <c r="G49" s="164"/>
    </row>
    <row r="50" spans="1:7" ht="15.75" thickBot="1" x14ac:dyDescent="0.3">
      <c r="A50" s="162" t="s">
        <v>1369</v>
      </c>
      <c r="B50" s="196" t="s">
        <v>1383</v>
      </c>
      <c r="C50" s="197"/>
      <c r="D50" s="120">
        <v>20473</v>
      </c>
      <c r="E50" s="120">
        <v>18955</v>
      </c>
      <c r="F50" s="164"/>
      <c r="G50" s="164"/>
    </row>
    <row r="51" spans="1:7" ht="15.75" thickBot="1" x14ac:dyDescent="0.3">
      <c r="A51" s="126" t="s">
        <v>1384</v>
      </c>
      <c r="B51" s="228"/>
      <c r="C51" s="229"/>
      <c r="D51" s="166"/>
      <c r="E51" s="166"/>
      <c r="F51" s="164"/>
      <c r="G51" s="164"/>
    </row>
    <row r="52" spans="1:7" ht="15.75" thickBot="1" x14ac:dyDescent="0.3">
      <c r="A52" s="163" t="s">
        <v>1385</v>
      </c>
      <c r="B52" s="228"/>
      <c r="C52" s="229"/>
      <c r="D52" s="166"/>
      <c r="E52" s="166"/>
      <c r="F52" s="164"/>
      <c r="G52" s="164"/>
    </row>
    <row r="53" spans="1:7" ht="15.75" thickBot="1" x14ac:dyDescent="0.3">
      <c r="A53" s="165" t="s">
        <v>1386</v>
      </c>
      <c r="B53" s="228"/>
      <c r="C53" s="229"/>
      <c r="D53" s="166"/>
      <c r="E53" s="166"/>
      <c r="F53" s="164"/>
      <c r="G53" s="164"/>
    </row>
    <row r="54" spans="1:7" ht="15.75" thickBot="1" x14ac:dyDescent="0.3">
      <c r="A54" s="162" t="s">
        <v>1387</v>
      </c>
      <c r="B54" s="196" t="s">
        <v>1383</v>
      </c>
      <c r="C54" s="197"/>
      <c r="D54" s="120">
        <v>164052</v>
      </c>
      <c r="E54" s="130">
        <v>153173</v>
      </c>
      <c r="F54" s="164"/>
      <c r="G54" s="164"/>
    </row>
    <row r="55" spans="1:7" ht="16.5" thickBot="1" x14ac:dyDescent="0.3">
      <c r="A55" s="162" t="s">
        <v>1388</v>
      </c>
      <c r="B55" s="196" t="s">
        <v>1383</v>
      </c>
      <c r="C55" s="197"/>
      <c r="D55" s="120">
        <v>135584</v>
      </c>
      <c r="E55" s="120">
        <v>111974</v>
      </c>
      <c r="F55" s="186"/>
      <c r="G55" s="187"/>
    </row>
    <row r="56" spans="1:7" ht="16.5" thickBot="1" x14ac:dyDescent="0.3">
      <c r="A56" s="162" t="s">
        <v>1389</v>
      </c>
      <c r="B56" s="196" t="s">
        <v>1383</v>
      </c>
      <c r="C56" s="197"/>
      <c r="D56" s="120">
        <v>105371</v>
      </c>
      <c r="E56" s="120">
        <v>92367</v>
      </c>
      <c r="F56" s="186"/>
      <c r="G56" s="187"/>
    </row>
    <row r="57" spans="1:7" ht="16.5" thickBot="1" x14ac:dyDescent="0.3">
      <c r="A57" s="165" t="s">
        <v>1390</v>
      </c>
      <c r="B57" s="226"/>
      <c r="C57" s="227"/>
      <c r="D57" s="166"/>
      <c r="E57" s="166"/>
      <c r="F57" s="186"/>
      <c r="G57" s="187"/>
    </row>
    <row r="58" spans="1:7" ht="16.5" thickBot="1" x14ac:dyDescent="0.3">
      <c r="A58" s="162" t="s">
        <v>1391</v>
      </c>
      <c r="B58" s="196" t="s">
        <v>1383</v>
      </c>
      <c r="C58" s="197"/>
      <c r="D58" s="120">
        <v>375128</v>
      </c>
      <c r="E58" s="130">
        <v>325747</v>
      </c>
      <c r="F58" s="186"/>
      <c r="G58" s="187"/>
    </row>
    <row r="59" spans="1:7" ht="16.5" thickBot="1" x14ac:dyDescent="0.3">
      <c r="A59" s="162" t="s">
        <v>1368</v>
      </c>
      <c r="B59" s="208" t="s">
        <v>1383</v>
      </c>
      <c r="C59" s="209"/>
      <c r="D59" s="128" t="s">
        <v>1383</v>
      </c>
      <c r="E59" s="120" t="s">
        <v>1383</v>
      </c>
      <c r="F59" s="186"/>
      <c r="G59" s="187"/>
    </row>
    <row r="60" spans="1:7" ht="16.5" thickBot="1" x14ac:dyDescent="0.3">
      <c r="A60" s="162" t="s">
        <v>1364</v>
      </c>
      <c r="B60" s="196" t="s">
        <v>1383</v>
      </c>
      <c r="C60" s="197"/>
      <c r="D60" s="120">
        <v>29879</v>
      </c>
      <c r="E60" s="120">
        <v>31767</v>
      </c>
      <c r="F60" s="186"/>
      <c r="G60" s="187"/>
    </row>
    <row r="61" spans="1:7" ht="16.5" thickBot="1" x14ac:dyDescent="0.3">
      <c r="A61" s="162" t="s">
        <v>1392</v>
      </c>
      <c r="B61" s="196">
        <v>18378</v>
      </c>
      <c r="C61" s="197"/>
      <c r="D61" s="120">
        <v>25464</v>
      </c>
      <c r="E61" s="120">
        <v>29767</v>
      </c>
      <c r="F61" s="186"/>
      <c r="G61" s="187"/>
    </row>
    <row r="62" spans="1:7" ht="16.5" thickBot="1" x14ac:dyDescent="0.3">
      <c r="A62" s="162" t="s">
        <v>1393</v>
      </c>
      <c r="B62" s="196">
        <v>21096</v>
      </c>
      <c r="C62" s="197"/>
      <c r="D62" s="120">
        <v>26609</v>
      </c>
      <c r="E62" s="120">
        <v>28370</v>
      </c>
      <c r="F62" s="186"/>
      <c r="G62" s="187"/>
    </row>
    <row r="63" spans="1:7" ht="16.5" thickBot="1" x14ac:dyDescent="0.3">
      <c r="A63" s="131" t="s">
        <v>1394</v>
      </c>
      <c r="B63" s="230"/>
      <c r="C63" s="231"/>
      <c r="D63" s="231"/>
      <c r="E63" s="232"/>
      <c r="F63" s="186"/>
      <c r="G63" s="187"/>
    </row>
    <row r="64" spans="1:7" ht="16.5" thickBot="1" x14ac:dyDescent="0.3">
      <c r="A64" s="162" t="s">
        <v>1395</v>
      </c>
      <c r="B64" s="237" t="s">
        <v>1396</v>
      </c>
      <c r="C64" s="238"/>
      <c r="D64" s="238"/>
      <c r="E64" s="239"/>
      <c r="F64" s="186"/>
      <c r="G64" s="187"/>
    </row>
    <row r="65" spans="1:7" ht="16.5" thickBot="1" x14ac:dyDescent="0.3">
      <c r="A65" s="162" t="s">
        <v>1397</v>
      </c>
      <c r="B65" s="237" t="s">
        <v>1396</v>
      </c>
      <c r="C65" s="238"/>
      <c r="D65" s="238"/>
      <c r="E65" s="239"/>
      <c r="F65" s="186"/>
      <c r="G65" s="187"/>
    </row>
    <row r="66" spans="1:7" ht="16.5" thickBot="1" x14ac:dyDescent="0.3">
      <c r="A66" s="162" t="s">
        <v>1398</v>
      </c>
      <c r="B66" s="237" t="s">
        <v>1396</v>
      </c>
      <c r="C66" s="238"/>
      <c r="D66" s="238"/>
      <c r="E66" s="239"/>
      <c r="F66" s="186"/>
      <c r="G66" s="187"/>
    </row>
    <row r="67" spans="1:7" ht="15.75" x14ac:dyDescent="0.25">
      <c r="A67" s="133"/>
      <c r="B67" s="132"/>
      <c r="C67" s="233"/>
      <c r="D67" s="233"/>
      <c r="E67" s="132"/>
      <c r="F67" s="187"/>
      <c r="G67" s="187"/>
    </row>
    <row r="68" spans="1:7" x14ac:dyDescent="0.25">
      <c r="A68" s="134"/>
      <c r="B68" s="134"/>
      <c r="C68" s="134"/>
      <c r="D68" s="134"/>
      <c r="E68" s="134"/>
      <c r="F68" s="134"/>
      <c r="G68" s="134"/>
    </row>
    <row r="70" spans="1:7" ht="18.75" x14ac:dyDescent="0.25">
      <c r="A70" s="115" t="s">
        <v>1399</v>
      </c>
    </row>
    <row r="71" spans="1:7" ht="15.75" x14ac:dyDescent="0.25">
      <c r="A71" s="114"/>
    </row>
    <row r="72" spans="1:7" ht="16.5" thickBot="1" x14ac:dyDescent="0.3">
      <c r="A72" s="114"/>
    </row>
    <row r="73" spans="1:7" ht="15.75" thickBot="1" x14ac:dyDescent="0.3">
      <c r="A73" s="116" t="s">
        <v>1400</v>
      </c>
      <c r="B73" s="168" t="s">
        <v>1401</v>
      </c>
    </row>
    <row r="74" spans="1:7" ht="15.75" thickBot="1" x14ac:dyDescent="0.3">
      <c r="A74" s="162" t="s">
        <v>1402</v>
      </c>
      <c r="B74" s="135">
        <v>43343</v>
      </c>
    </row>
    <row r="75" spans="1:7" ht="15.75" thickBot="1" x14ac:dyDescent="0.3">
      <c r="A75" s="136" t="s">
        <v>1403</v>
      </c>
      <c r="B75" s="166"/>
    </row>
    <row r="76" spans="1:7" ht="15.75" thickBot="1" x14ac:dyDescent="0.3">
      <c r="A76" s="162" t="s">
        <v>1404</v>
      </c>
      <c r="B76" s="137">
        <v>20556507609.350433</v>
      </c>
    </row>
    <row r="77" spans="1:7" ht="15.75" thickBot="1" x14ac:dyDescent="0.3">
      <c r="A77" s="162" t="s">
        <v>1405</v>
      </c>
      <c r="B77" s="174">
        <v>2219660107.3499999</v>
      </c>
    </row>
    <row r="78" spans="1:7" ht="15.75" thickBot="1" x14ac:dyDescent="0.3">
      <c r="A78" s="162" t="s">
        <v>1406</v>
      </c>
      <c r="B78" s="138" t="s">
        <v>1407</v>
      </c>
    </row>
    <row r="79" spans="1:7" ht="15.75" thickBot="1" x14ac:dyDescent="0.3">
      <c r="A79" s="162" t="s">
        <v>1408</v>
      </c>
      <c r="B79" s="139">
        <v>18163028000</v>
      </c>
    </row>
    <row r="80" spans="1:7" ht="15.75" thickBot="1" x14ac:dyDescent="0.3">
      <c r="A80" s="165" t="s">
        <v>1409</v>
      </c>
      <c r="B80" s="123"/>
    </row>
    <row r="81" spans="1:2" ht="15.75" thickBot="1" x14ac:dyDescent="0.3">
      <c r="A81" s="162" t="s">
        <v>1410</v>
      </c>
      <c r="B81" s="140">
        <v>1.2539851679301737</v>
      </c>
    </row>
    <row r="82" spans="1:2" ht="15.75" thickBot="1" x14ac:dyDescent="0.3">
      <c r="A82" s="162" t="s">
        <v>1411</v>
      </c>
      <c r="B82" s="138" t="s">
        <v>1412</v>
      </c>
    </row>
    <row r="83" spans="1:2" ht="15.75" thickBot="1" x14ac:dyDescent="0.3">
      <c r="A83" s="162" t="s">
        <v>1413</v>
      </c>
      <c r="B83" s="140">
        <v>1.075</v>
      </c>
    </row>
    <row r="84" spans="1:2" ht="15.75" thickBot="1" x14ac:dyDescent="0.3">
      <c r="A84" s="162" t="s">
        <v>1414</v>
      </c>
      <c r="B84" s="140">
        <v>1.075</v>
      </c>
    </row>
    <row r="85" spans="1:2" ht="15.75" thickBot="1" x14ac:dyDescent="0.3">
      <c r="A85" s="162" t="s">
        <v>1415</v>
      </c>
      <c r="B85" s="128" t="s">
        <v>1396</v>
      </c>
    </row>
    <row r="86" spans="1:2" ht="15.75" thickBot="1" x14ac:dyDescent="0.3">
      <c r="A86" s="162" t="s">
        <v>1416</v>
      </c>
      <c r="B86" s="124">
        <v>0</v>
      </c>
    </row>
    <row r="87" spans="1:2" ht="15.75" thickBot="1" x14ac:dyDescent="0.3">
      <c r="A87" s="162" t="s">
        <v>1417</v>
      </c>
      <c r="B87" s="124">
        <v>0</v>
      </c>
    </row>
    <row r="88" spans="1:2" x14ac:dyDescent="0.25">
      <c r="A88" s="161" t="s">
        <v>1418</v>
      </c>
      <c r="B88" s="234">
        <v>0.61329999999999996</v>
      </c>
    </row>
    <row r="89" spans="1:2" ht="15.75" thickBot="1" x14ac:dyDescent="0.3">
      <c r="A89" s="141" t="s">
        <v>1419</v>
      </c>
      <c r="B89" s="235"/>
    </row>
    <row r="90" spans="1:2" x14ac:dyDescent="0.25">
      <c r="A90" s="161" t="s">
        <v>1420</v>
      </c>
      <c r="B90" s="234">
        <v>0.52210000000000001</v>
      </c>
    </row>
    <row r="91" spans="1:2" ht="15.75" thickBot="1" x14ac:dyDescent="0.3">
      <c r="A91" s="141" t="s">
        <v>1421</v>
      </c>
      <c r="B91" s="235"/>
    </row>
    <row r="92" spans="1:2" ht="15.75" thickBot="1" x14ac:dyDescent="0.3">
      <c r="A92" s="162" t="s">
        <v>1422</v>
      </c>
      <c r="B92" s="128">
        <v>9.8000000000000007</v>
      </c>
    </row>
    <row r="93" spans="1:2" ht="15.75" thickBot="1" x14ac:dyDescent="0.3">
      <c r="A93" s="162" t="s">
        <v>1423</v>
      </c>
      <c r="B93" s="128">
        <v>5.87</v>
      </c>
    </row>
    <row r="94" spans="1:2" ht="15.75" thickBot="1" x14ac:dyDescent="0.3">
      <c r="A94" s="165" t="s">
        <v>1424</v>
      </c>
      <c r="B94" s="123"/>
    </row>
    <row r="95" spans="1:2" ht="15.75" thickBot="1" x14ac:dyDescent="0.3">
      <c r="A95" s="165" t="s">
        <v>1425</v>
      </c>
      <c r="B95" s="123"/>
    </row>
    <row r="96" spans="1:2" ht="15.75" thickBot="1" x14ac:dyDescent="0.3">
      <c r="A96" s="162" t="s">
        <v>1426</v>
      </c>
      <c r="B96" s="137">
        <v>23455634.93999996</v>
      </c>
    </row>
    <row r="97" spans="1:2" ht="15.75" thickBot="1" x14ac:dyDescent="0.3">
      <c r="A97" s="162" t="s">
        <v>1427</v>
      </c>
      <c r="B97" s="137">
        <v>86607578.049999833</v>
      </c>
    </row>
    <row r="98" spans="1:2" ht="15.75" thickBot="1" x14ac:dyDescent="0.3">
      <c r="A98" s="162" t="s">
        <v>1428</v>
      </c>
      <c r="B98" s="137">
        <v>141522881.1700004</v>
      </c>
    </row>
    <row r="99" spans="1:2" ht="15.75" thickBot="1" x14ac:dyDescent="0.3">
      <c r="A99" s="162" t="s">
        <v>1429</v>
      </c>
      <c r="B99" s="137">
        <v>370834967.88000131</v>
      </c>
    </row>
    <row r="100" spans="1:2" ht="15.75" thickBot="1" x14ac:dyDescent="0.3">
      <c r="A100" s="162" t="s">
        <v>1430</v>
      </c>
      <c r="B100" s="137">
        <v>2661802169.420013</v>
      </c>
    </row>
    <row r="101" spans="1:2" ht="15.75" thickBot="1" x14ac:dyDescent="0.3">
      <c r="A101" s="162" t="s">
        <v>1431</v>
      </c>
      <c r="B101" s="137">
        <v>17272284377.890255</v>
      </c>
    </row>
    <row r="102" spans="1:2" ht="15.75" thickBot="1" x14ac:dyDescent="0.3">
      <c r="A102" s="165" t="s">
        <v>1432</v>
      </c>
      <c r="B102" s="123"/>
    </row>
    <row r="103" spans="1:2" ht="15.75" thickBot="1" x14ac:dyDescent="0.3">
      <c r="A103" s="162" t="s">
        <v>1426</v>
      </c>
      <c r="B103" s="137">
        <v>750000000</v>
      </c>
    </row>
    <row r="104" spans="1:2" ht="15.75" thickBot="1" x14ac:dyDescent="0.3">
      <c r="A104" s="162" t="s">
        <v>1427</v>
      </c>
      <c r="B104" s="137">
        <v>1000000000</v>
      </c>
    </row>
    <row r="105" spans="1:2" ht="15.75" thickBot="1" x14ac:dyDescent="0.3">
      <c r="A105" s="162" t="s">
        <v>1428</v>
      </c>
      <c r="B105" s="139">
        <v>2603028000</v>
      </c>
    </row>
    <row r="106" spans="1:2" ht="15.75" thickBot="1" x14ac:dyDescent="0.3">
      <c r="A106" s="162" t="s">
        <v>1433</v>
      </c>
      <c r="B106" s="137">
        <v>1000000000</v>
      </c>
    </row>
    <row r="107" spans="1:2" ht="15.75" thickBot="1" x14ac:dyDescent="0.3">
      <c r="A107" s="162" t="s">
        <v>1434</v>
      </c>
      <c r="B107" s="137">
        <v>2500000000</v>
      </c>
    </row>
    <row r="108" spans="1:2" ht="15.75" thickBot="1" x14ac:dyDescent="0.3">
      <c r="A108" s="162" t="s">
        <v>1430</v>
      </c>
      <c r="B108" s="139">
        <v>8010000000</v>
      </c>
    </row>
    <row r="109" spans="1:2" ht="15.75" thickBot="1" x14ac:dyDescent="0.3">
      <c r="A109" s="162" t="s">
        <v>1431</v>
      </c>
      <c r="B109" s="137">
        <v>2300000000</v>
      </c>
    </row>
    <row r="110" spans="1:2" ht="15.75" thickBot="1" x14ac:dyDescent="0.3">
      <c r="A110" s="136" t="s">
        <v>1435</v>
      </c>
      <c r="B110" s="166"/>
    </row>
    <row r="111" spans="1:2" ht="15.75" thickBot="1" x14ac:dyDescent="0.3">
      <c r="A111" s="162" t="s">
        <v>1436</v>
      </c>
      <c r="B111" s="124">
        <v>0.97596156919207278</v>
      </c>
    </row>
    <row r="112" spans="1:2" ht="15.75" thickBot="1" x14ac:dyDescent="0.3">
      <c r="A112" s="162" t="s">
        <v>1437</v>
      </c>
      <c r="B112" s="124">
        <v>2.4038430807927239E-2</v>
      </c>
    </row>
    <row r="113" spans="1:2" ht="15.75" thickBot="1" x14ac:dyDescent="0.3">
      <c r="A113" s="162" t="s">
        <v>1438</v>
      </c>
      <c r="B113" s="124">
        <v>8.2770282648892968E-3</v>
      </c>
    </row>
    <row r="114" spans="1:2" ht="15.75" thickBot="1" x14ac:dyDescent="0.3">
      <c r="A114" s="162" t="s">
        <v>1439</v>
      </c>
      <c r="B114" s="142">
        <v>1</v>
      </c>
    </row>
    <row r="115" spans="1:2" ht="15.75" thickBot="1" x14ac:dyDescent="0.3">
      <c r="A115" s="165" t="s">
        <v>1440</v>
      </c>
      <c r="B115" s="128"/>
    </row>
    <row r="116" spans="1:2" ht="15.75" thickBot="1" x14ac:dyDescent="0.3">
      <c r="A116" s="162" t="s">
        <v>1441</v>
      </c>
      <c r="B116" s="124">
        <v>0.11684142316360838</v>
      </c>
    </row>
    <row r="117" spans="1:2" ht="15.75" thickBot="1" x14ac:dyDescent="0.3">
      <c r="A117" s="162" t="s">
        <v>1442</v>
      </c>
      <c r="B117" s="124">
        <v>0.2005449020029508</v>
      </c>
    </row>
    <row r="118" spans="1:2" ht="15.75" thickBot="1" x14ac:dyDescent="0.3">
      <c r="A118" s="162" t="s">
        <v>1443</v>
      </c>
      <c r="B118" s="124">
        <v>0.6826136748334406</v>
      </c>
    </row>
    <row r="119" spans="1:2" ht="15.75" thickBot="1" x14ac:dyDescent="0.3">
      <c r="A119" s="165" t="s">
        <v>1444</v>
      </c>
      <c r="B119" s="128"/>
    </row>
    <row r="120" spans="1:2" ht="15.75" thickBot="1" x14ac:dyDescent="0.3">
      <c r="A120" s="162" t="s">
        <v>1445</v>
      </c>
      <c r="B120" s="137">
        <v>23201416.399999999</v>
      </c>
    </row>
    <row r="121" spans="1:2" ht="15.75" thickBot="1" x14ac:dyDescent="0.3">
      <c r="A121" s="162" t="s">
        <v>1446</v>
      </c>
      <c r="B121" s="124">
        <v>1.1286652791861718E-3</v>
      </c>
    </row>
    <row r="122" spans="1:2" ht="15.75" thickBot="1" x14ac:dyDescent="0.3">
      <c r="A122" s="162" t="s">
        <v>1447</v>
      </c>
      <c r="B122" s="137">
        <v>33029365.899999995</v>
      </c>
    </row>
    <row r="123" spans="1:2" ht="15.75" thickBot="1" x14ac:dyDescent="0.3">
      <c r="A123" s="162" t="s">
        <v>1448</v>
      </c>
      <c r="B123" s="124">
        <v>1.6067595978694524E-3</v>
      </c>
    </row>
    <row r="124" spans="1:2" ht="15.75" thickBot="1" x14ac:dyDescent="0.3">
      <c r="A124" s="162" t="s">
        <v>1449</v>
      </c>
      <c r="B124" s="122" t="s">
        <v>1450</v>
      </c>
    </row>
    <row r="125" spans="1:2" ht="15.75" thickBot="1" x14ac:dyDescent="0.3">
      <c r="A125" s="143" t="s">
        <v>1451</v>
      </c>
      <c r="B125" s="122" t="s">
        <v>1452</v>
      </c>
    </row>
    <row r="126" spans="1:2" x14ac:dyDescent="0.25">
      <c r="A126" s="220" t="s">
        <v>1453</v>
      </c>
      <c r="B126" s="144" t="s">
        <v>1396</v>
      </c>
    </row>
    <row r="127" spans="1:2" ht="90" x14ac:dyDescent="0.25">
      <c r="A127" s="236"/>
      <c r="B127" s="144" t="s">
        <v>1454</v>
      </c>
    </row>
    <row r="128" spans="1:2" ht="15.75" thickBot="1" x14ac:dyDescent="0.3">
      <c r="A128" s="221"/>
      <c r="B128" s="128"/>
    </row>
    <row r="129" spans="1:2" ht="15.75" thickBot="1" x14ac:dyDescent="0.3">
      <c r="A129" s="162" t="s">
        <v>1455</v>
      </c>
      <c r="B129" s="142">
        <v>0</v>
      </c>
    </row>
    <row r="130" spans="1:2" ht="15.75" thickBot="1" x14ac:dyDescent="0.3">
      <c r="A130" s="162" t="s">
        <v>1456</v>
      </c>
      <c r="B130" s="124">
        <v>6.1418470899488363E-3</v>
      </c>
    </row>
    <row r="131" spans="1:2" ht="15.75" thickBot="1" x14ac:dyDescent="0.3">
      <c r="A131" s="145" t="s">
        <v>1457</v>
      </c>
      <c r="B131" s="166"/>
    </row>
    <row r="132" spans="1:2" ht="15.75" thickBot="1" x14ac:dyDescent="0.3">
      <c r="A132" s="162" t="s">
        <v>1458</v>
      </c>
      <c r="B132" s="142">
        <v>0</v>
      </c>
    </row>
    <row r="133" spans="1:2" ht="15.75" thickBot="1" x14ac:dyDescent="0.3">
      <c r="A133" s="162" t="s">
        <v>1459</v>
      </c>
      <c r="B133" s="142">
        <v>0</v>
      </c>
    </row>
    <row r="134" spans="1:2" ht="15.75" thickBot="1" x14ac:dyDescent="0.3">
      <c r="A134" s="162" t="s">
        <v>1460</v>
      </c>
      <c r="B134" s="142">
        <v>0</v>
      </c>
    </row>
    <row r="135" spans="1:2" ht="15.75" thickBot="1" x14ac:dyDescent="0.3">
      <c r="A135" s="165" t="s">
        <v>1461</v>
      </c>
      <c r="B135" s="128"/>
    </row>
    <row r="136" spans="1:2" ht="23.25" thickBot="1" x14ac:dyDescent="0.3">
      <c r="A136" s="162" t="s">
        <v>1462</v>
      </c>
      <c r="B136" s="128" t="s">
        <v>1463</v>
      </c>
    </row>
    <row r="137" spans="1:2" ht="15.75" thickBot="1" x14ac:dyDescent="0.3">
      <c r="A137" s="162" t="s">
        <v>1464</v>
      </c>
      <c r="B137" s="142">
        <v>0</v>
      </c>
    </row>
    <row r="138" spans="1:2" ht="15.75" thickBot="1" x14ac:dyDescent="0.3">
      <c r="A138" s="162" t="s">
        <v>1465</v>
      </c>
      <c r="B138" s="128"/>
    </row>
    <row r="139" spans="1:2" ht="15.75" thickBot="1" x14ac:dyDescent="0.3">
      <c r="A139" s="165" t="s">
        <v>1466</v>
      </c>
      <c r="B139" s="128"/>
    </row>
    <row r="140" spans="1:2" ht="15.75" thickBot="1" x14ac:dyDescent="0.3">
      <c r="A140" s="162" t="s">
        <v>1467</v>
      </c>
      <c r="B140" s="137">
        <v>2887531457.6100106</v>
      </c>
    </row>
    <row r="141" spans="1:2" ht="15.75" thickBot="1" x14ac:dyDescent="0.3">
      <c r="A141" s="162" t="s">
        <v>1468</v>
      </c>
      <c r="B141" s="137">
        <v>2949876718.7000036</v>
      </c>
    </row>
    <row r="142" spans="1:2" ht="15.75" thickBot="1" x14ac:dyDescent="0.3">
      <c r="A142" s="162" t="s">
        <v>1469</v>
      </c>
      <c r="B142" s="137">
        <v>2446096349.7399879</v>
      </c>
    </row>
    <row r="143" spans="1:2" ht="15.75" thickBot="1" x14ac:dyDescent="0.3">
      <c r="A143" s="162" t="s">
        <v>1470</v>
      </c>
      <c r="B143" s="137">
        <v>3495923877.5799775</v>
      </c>
    </row>
    <row r="144" spans="1:2" ht="15.75" thickBot="1" x14ac:dyDescent="0.3">
      <c r="A144" s="162" t="s">
        <v>1471</v>
      </c>
      <c r="B144" s="137">
        <v>7717769964.3800287</v>
      </c>
    </row>
    <row r="145" spans="1:2" ht="15.75" thickBot="1" x14ac:dyDescent="0.3">
      <c r="A145" s="162" t="s">
        <v>1472</v>
      </c>
      <c r="B145" s="137">
        <v>125796767.07000022</v>
      </c>
    </row>
    <row r="146" spans="1:2" ht="15.75" thickBot="1" x14ac:dyDescent="0.3">
      <c r="A146" s="162" t="s">
        <v>1473</v>
      </c>
      <c r="B146" s="137">
        <v>117213923.82000005</v>
      </c>
    </row>
    <row r="147" spans="1:2" ht="15.75" thickBot="1" x14ac:dyDescent="0.3">
      <c r="A147" s="162" t="s">
        <v>1474</v>
      </c>
      <c r="B147" s="137">
        <v>286882294.75999969</v>
      </c>
    </row>
    <row r="148" spans="1:2" ht="15.75" thickBot="1" x14ac:dyDescent="0.3">
      <c r="A148" s="162" t="s">
        <v>1475</v>
      </c>
      <c r="B148" s="137">
        <v>31281749.160000019</v>
      </c>
    </row>
    <row r="149" spans="1:2" ht="15.75" thickBot="1" x14ac:dyDescent="0.3">
      <c r="A149" s="162" t="s">
        <v>1476</v>
      </c>
      <c r="B149" s="137">
        <v>1537945.2999999998</v>
      </c>
    </row>
    <row r="150" spans="1:2" ht="15.75" thickBot="1" x14ac:dyDescent="0.3">
      <c r="A150" s="162" t="s">
        <v>1477</v>
      </c>
      <c r="B150" s="137">
        <v>1165317.93</v>
      </c>
    </row>
    <row r="151" spans="1:2" ht="15.75" thickBot="1" x14ac:dyDescent="0.3">
      <c r="A151" s="162" t="s">
        <v>1478</v>
      </c>
      <c r="B151" s="137">
        <v>1285057.4799999997</v>
      </c>
    </row>
    <row r="152" spans="1:2" ht="15.75" thickBot="1" x14ac:dyDescent="0.3">
      <c r="A152" s="165" t="s">
        <v>1479</v>
      </c>
      <c r="B152" s="128"/>
    </row>
    <row r="153" spans="1:2" ht="15.75" thickBot="1" x14ac:dyDescent="0.3">
      <c r="A153" s="162" t="s">
        <v>1467</v>
      </c>
      <c r="B153" s="137">
        <v>5469444336.6399565</v>
      </c>
    </row>
    <row r="154" spans="1:2" ht="15.75" thickBot="1" x14ac:dyDescent="0.3">
      <c r="A154" s="162" t="s">
        <v>1468</v>
      </c>
      <c r="B154" s="137">
        <v>3236543685.1999803</v>
      </c>
    </row>
    <row r="155" spans="1:2" ht="15.75" thickBot="1" x14ac:dyDescent="0.3">
      <c r="A155" s="162" t="s">
        <v>1469</v>
      </c>
      <c r="B155" s="137">
        <v>2948811983.9499903</v>
      </c>
    </row>
    <row r="156" spans="1:2" ht="15.75" thickBot="1" x14ac:dyDescent="0.3">
      <c r="A156" s="162" t="s">
        <v>1470</v>
      </c>
      <c r="B156" s="137">
        <v>3784228326.7799654</v>
      </c>
    </row>
    <row r="157" spans="1:2" ht="15.75" thickBot="1" x14ac:dyDescent="0.3">
      <c r="A157" s="162" t="s">
        <v>1471</v>
      </c>
      <c r="B157" s="137">
        <v>4331395270.3300381</v>
      </c>
    </row>
    <row r="158" spans="1:2" ht="15.75" thickBot="1" x14ac:dyDescent="0.3">
      <c r="A158" s="162" t="s">
        <v>1472</v>
      </c>
      <c r="B158" s="137">
        <v>139106731.45000011</v>
      </c>
    </row>
    <row r="159" spans="1:2" ht="15.75" thickBot="1" x14ac:dyDescent="0.3">
      <c r="A159" s="162" t="s">
        <v>1473</v>
      </c>
      <c r="B159" s="137">
        <v>60380505.390000001</v>
      </c>
    </row>
    <row r="160" spans="1:2" ht="15.75" thickBot="1" x14ac:dyDescent="0.3">
      <c r="A160" s="162" t="s">
        <v>1474</v>
      </c>
      <c r="B160" s="137">
        <v>32498345.920000002</v>
      </c>
    </row>
    <row r="161" spans="1:2" ht="15.75" thickBot="1" x14ac:dyDescent="0.3">
      <c r="A161" s="162" t="s">
        <v>1475</v>
      </c>
      <c r="B161" s="137">
        <v>19179122.030000005</v>
      </c>
    </row>
    <row r="162" spans="1:2" ht="15.75" thickBot="1" x14ac:dyDescent="0.3">
      <c r="A162" s="162" t="s">
        <v>1476</v>
      </c>
      <c r="B162" s="137">
        <v>13465912.050000004</v>
      </c>
    </row>
    <row r="163" spans="1:2" ht="15.75" thickBot="1" x14ac:dyDescent="0.3">
      <c r="A163" s="162" t="s">
        <v>1477</v>
      </c>
      <c r="B163" s="137">
        <v>13805901.150000006</v>
      </c>
    </row>
    <row r="164" spans="1:2" ht="15.75" thickBot="1" x14ac:dyDescent="0.3">
      <c r="A164" s="162" t="s">
        <v>1478</v>
      </c>
      <c r="B164" s="137">
        <v>13501302.640000002</v>
      </c>
    </row>
    <row r="165" spans="1:2" ht="15.75" thickBot="1" x14ac:dyDescent="0.3">
      <c r="A165" s="165" t="s">
        <v>1480</v>
      </c>
      <c r="B165" s="138"/>
    </row>
    <row r="166" spans="1:2" ht="15.75" thickBot="1" x14ac:dyDescent="0.3">
      <c r="A166" s="162" t="s">
        <v>1481</v>
      </c>
      <c r="B166" s="137">
        <v>56597740.500000037</v>
      </c>
    </row>
    <row r="167" spans="1:2" ht="15.75" thickBot="1" x14ac:dyDescent="0.3">
      <c r="A167" s="162" t="s">
        <v>1482</v>
      </c>
      <c r="B167" s="137">
        <v>362231240.46999913</v>
      </c>
    </row>
    <row r="168" spans="1:2" ht="15.75" thickBot="1" x14ac:dyDescent="0.3">
      <c r="A168" s="162" t="s">
        <v>1483</v>
      </c>
      <c r="B168" s="137">
        <v>1814539710.0500021</v>
      </c>
    </row>
    <row r="169" spans="1:2" ht="15.75" thickBot="1" x14ac:dyDescent="0.3">
      <c r="A169" s="162" t="s">
        <v>1484</v>
      </c>
      <c r="B169" s="137">
        <v>3203163108.3099699</v>
      </c>
    </row>
    <row r="170" spans="1:2" ht="15.75" thickBot="1" x14ac:dyDescent="0.3">
      <c r="A170" s="162" t="s">
        <v>1485</v>
      </c>
      <c r="B170" s="137">
        <v>3797575383.3200006</v>
      </c>
    </row>
    <row r="171" spans="1:2" ht="15.75" thickBot="1" x14ac:dyDescent="0.3">
      <c r="A171" s="162" t="s">
        <v>1486</v>
      </c>
      <c r="B171" s="137">
        <v>5602012743.2399893</v>
      </c>
    </row>
    <row r="172" spans="1:2" ht="15.75" thickBot="1" x14ac:dyDescent="0.3">
      <c r="A172" s="162" t="s">
        <v>1487</v>
      </c>
      <c r="B172" s="137">
        <v>2562469271.3399968</v>
      </c>
    </row>
    <row r="173" spans="1:2" ht="15.75" thickBot="1" x14ac:dyDescent="0.3">
      <c r="A173" s="162" t="s">
        <v>1488</v>
      </c>
      <c r="B173" s="137">
        <v>1601990581.0400012</v>
      </c>
    </row>
    <row r="174" spans="1:2" ht="15.75" thickBot="1" x14ac:dyDescent="0.3">
      <c r="A174" s="162" t="s">
        <v>1489</v>
      </c>
      <c r="B174" s="137">
        <v>1061781645.2600006</v>
      </c>
    </row>
    <row r="175" spans="1:2" ht="15.75" thickBot="1" x14ac:dyDescent="0.3">
      <c r="A175" s="165" t="s">
        <v>1490</v>
      </c>
      <c r="B175" s="139">
        <v>20320955260.38821</v>
      </c>
    </row>
    <row r="176" spans="1:2" ht="15.75" thickBot="1" x14ac:dyDescent="0.3">
      <c r="A176" s="165" t="s">
        <v>1491</v>
      </c>
      <c r="B176" s="137">
        <v>235552348.96223831</v>
      </c>
    </row>
    <row r="177" spans="1:2" ht="15.75" thickBot="1" x14ac:dyDescent="0.3">
      <c r="A177" s="165" t="s">
        <v>1492</v>
      </c>
      <c r="B177" s="128"/>
    </row>
    <row r="178" spans="1:2" ht="15.75" thickBot="1" x14ac:dyDescent="0.3">
      <c r="A178" s="162" t="s">
        <v>1493</v>
      </c>
      <c r="B178" s="137">
        <v>1801943324.4899962</v>
      </c>
    </row>
    <row r="179" spans="1:2" ht="15.75" thickBot="1" x14ac:dyDescent="0.3">
      <c r="A179" s="162" t="s">
        <v>1494</v>
      </c>
      <c r="B179" s="137">
        <v>1868764875.8000216</v>
      </c>
    </row>
    <row r="180" spans="1:2" ht="15.75" thickBot="1" x14ac:dyDescent="0.3">
      <c r="A180" s="162" t="s">
        <v>1495</v>
      </c>
      <c r="B180" s="137">
        <v>4313613377.0500126</v>
      </c>
    </row>
    <row r="181" spans="1:2" ht="15.75" thickBot="1" x14ac:dyDescent="0.3">
      <c r="A181" s="162" t="s">
        <v>1496</v>
      </c>
      <c r="B181" s="137">
        <v>2090099356.4600065</v>
      </c>
    </row>
    <row r="182" spans="1:2" ht="15.75" thickBot="1" x14ac:dyDescent="0.3">
      <c r="A182" s="162" t="s">
        <v>1497</v>
      </c>
      <c r="B182" s="137">
        <v>9987940489.7299671</v>
      </c>
    </row>
    <row r="183" spans="1:2" ht="15.75" thickBot="1" x14ac:dyDescent="0.3">
      <c r="A183" s="165" t="s">
        <v>1498</v>
      </c>
      <c r="B183" s="128"/>
    </row>
    <row r="184" spans="1:2" ht="15.75" thickBot="1" x14ac:dyDescent="0.3">
      <c r="A184" s="162" t="s">
        <v>1499</v>
      </c>
      <c r="B184" s="137">
        <v>5901275078.8800201</v>
      </c>
    </row>
    <row r="185" spans="1:2" ht="15.75" thickBot="1" x14ac:dyDescent="0.3">
      <c r="A185" s="162" t="s">
        <v>1500</v>
      </c>
      <c r="B185" s="137">
        <v>1493865699.6700072</v>
      </c>
    </row>
    <row r="186" spans="1:2" ht="15.75" thickBot="1" x14ac:dyDescent="0.3">
      <c r="A186" s="162" t="s">
        <v>1501</v>
      </c>
      <c r="B186" s="137">
        <v>42705329.159999982</v>
      </c>
    </row>
    <row r="187" spans="1:2" ht="15.75" thickBot="1" x14ac:dyDescent="0.3">
      <c r="A187" s="162" t="s">
        <v>1502</v>
      </c>
      <c r="B187" s="137">
        <v>239716936.10000035</v>
      </c>
    </row>
    <row r="188" spans="1:2" ht="15.75" thickBot="1" x14ac:dyDescent="0.3">
      <c r="A188" s="162" t="s">
        <v>1503</v>
      </c>
      <c r="B188" s="137">
        <v>12384798379.719988</v>
      </c>
    </row>
    <row r="189" spans="1:2" ht="15.75" thickBot="1" x14ac:dyDescent="0.3">
      <c r="A189" s="165" t="s">
        <v>1504</v>
      </c>
      <c r="B189" s="128"/>
    </row>
    <row r="190" spans="1:2" ht="15.75" thickBot="1" x14ac:dyDescent="0.3">
      <c r="A190" s="162" t="s">
        <v>1505</v>
      </c>
      <c r="B190" s="137">
        <v>19828119247.900002</v>
      </c>
    </row>
    <row r="191" spans="1:2" ht="15.75" thickBot="1" x14ac:dyDescent="0.3">
      <c r="A191" s="162" t="s">
        <v>1506</v>
      </c>
      <c r="B191" s="137">
        <v>234242175.63</v>
      </c>
    </row>
    <row r="192" spans="1:2" ht="15.75" thickBot="1" x14ac:dyDescent="0.3">
      <c r="A192" s="162" t="s">
        <v>1507</v>
      </c>
      <c r="B192" s="137">
        <v>330503202.25999999</v>
      </c>
    </row>
    <row r="193" spans="1:2" ht="15.75" thickBot="1" x14ac:dyDescent="0.3">
      <c r="A193" s="165" t="s">
        <v>1508</v>
      </c>
      <c r="B193" s="128"/>
    </row>
    <row r="194" spans="1:2" ht="15.75" thickBot="1" x14ac:dyDescent="0.3">
      <c r="A194" s="162" t="s">
        <v>1509</v>
      </c>
      <c r="B194" s="137">
        <v>22007005.409999963</v>
      </c>
    </row>
    <row r="195" spans="1:2" ht="15.75" thickBot="1" x14ac:dyDescent="0.3">
      <c r="A195" s="162" t="s">
        <v>1374</v>
      </c>
      <c r="B195" s="137">
        <v>563240651.87000048</v>
      </c>
    </row>
    <row r="196" spans="1:2" ht="15.75" thickBot="1" x14ac:dyDescent="0.3">
      <c r="A196" s="162" t="s">
        <v>1389</v>
      </c>
      <c r="B196" s="137">
        <v>19477113766.250183</v>
      </c>
    </row>
    <row r="197" spans="1:2" ht="15.75" thickBot="1" x14ac:dyDescent="0.3">
      <c r="A197" s="165" t="s">
        <v>1510</v>
      </c>
      <c r="B197" s="128"/>
    </row>
    <row r="198" spans="1:2" ht="15.75" thickBot="1" x14ac:dyDescent="0.3">
      <c r="A198" s="162" t="s">
        <v>1511</v>
      </c>
      <c r="B198" s="137">
        <v>20062361423.530182</v>
      </c>
    </row>
    <row r="199" spans="1:2" ht="15.75" thickBot="1" x14ac:dyDescent="0.3">
      <c r="A199" s="162" t="s">
        <v>1512</v>
      </c>
      <c r="B199" s="128" t="s">
        <v>1407</v>
      </c>
    </row>
    <row r="200" spans="1:2" ht="15.75" thickBot="1" x14ac:dyDescent="0.3">
      <c r="A200" s="145" t="s">
        <v>1513</v>
      </c>
      <c r="B200" s="128"/>
    </row>
    <row r="201" spans="1:2" ht="15.75" thickBot="1" x14ac:dyDescent="0.3">
      <c r="A201" s="162" t="s">
        <v>1514</v>
      </c>
      <c r="B201" s="128"/>
    </row>
    <row r="202" spans="1:2" ht="15.75" thickBot="1" x14ac:dyDescent="0.3">
      <c r="A202" s="162" t="s">
        <v>1515</v>
      </c>
      <c r="B202" s="128"/>
    </row>
    <row r="203" spans="1:2" ht="15.75" thickBot="1" x14ac:dyDescent="0.3">
      <c r="A203" s="165" t="s">
        <v>1466</v>
      </c>
      <c r="B203" s="128"/>
    </row>
    <row r="204" spans="1:2" ht="15.75" thickBot="1" x14ac:dyDescent="0.3">
      <c r="A204" s="162" t="s">
        <v>1467</v>
      </c>
      <c r="B204" s="137">
        <v>149362569.16000032</v>
      </c>
    </row>
    <row r="205" spans="1:2" ht="15.75" thickBot="1" x14ac:dyDescent="0.3">
      <c r="A205" s="162" t="s">
        <v>1468</v>
      </c>
      <c r="B205" s="137">
        <v>146850889.79999992</v>
      </c>
    </row>
    <row r="206" spans="1:2" ht="15.75" thickBot="1" x14ac:dyDescent="0.3">
      <c r="A206" s="162" t="s">
        <v>1469</v>
      </c>
      <c r="B206" s="137">
        <v>110460631.98000005</v>
      </c>
    </row>
    <row r="207" spans="1:2" ht="15.75" thickBot="1" x14ac:dyDescent="0.3">
      <c r="A207" s="162" t="s">
        <v>1470</v>
      </c>
      <c r="B207" s="137">
        <v>49652529.730000056</v>
      </c>
    </row>
    <row r="208" spans="1:2" ht="15.75" thickBot="1" x14ac:dyDescent="0.3">
      <c r="A208" s="162" t="s">
        <v>1471</v>
      </c>
      <c r="B208" s="137">
        <v>33577903.310000002</v>
      </c>
    </row>
    <row r="209" spans="1:2" ht="15.75" thickBot="1" x14ac:dyDescent="0.3">
      <c r="A209" s="162" t="s">
        <v>1472</v>
      </c>
      <c r="B209" s="137">
        <v>1938811.9600000002</v>
      </c>
    </row>
    <row r="210" spans="1:2" ht="15.75" thickBot="1" x14ac:dyDescent="0.3">
      <c r="A210" s="162" t="s">
        <v>1473</v>
      </c>
      <c r="B210" s="137">
        <v>135915.74000000002</v>
      </c>
    </row>
    <row r="211" spans="1:2" ht="15.75" thickBot="1" x14ac:dyDescent="0.3">
      <c r="A211" s="162" t="s">
        <v>1474</v>
      </c>
      <c r="B211" s="137">
        <v>597753.4</v>
      </c>
    </row>
    <row r="212" spans="1:2" ht="15.75" thickBot="1" x14ac:dyDescent="0.3">
      <c r="A212" s="162" t="s">
        <v>1475</v>
      </c>
      <c r="B212" s="137">
        <v>313461.25</v>
      </c>
    </row>
    <row r="213" spans="1:2" ht="15.75" thickBot="1" x14ac:dyDescent="0.3">
      <c r="A213" s="162" t="s">
        <v>1476</v>
      </c>
      <c r="B213" s="128">
        <v>0</v>
      </c>
    </row>
    <row r="214" spans="1:2" ht="15.75" thickBot="1" x14ac:dyDescent="0.3">
      <c r="A214" s="162" t="s">
        <v>1477</v>
      </c>
      <c r="B214" s="137">
        <v>126578.9</v>
      </c>
    </row>
    <row r="215" spans="1:2" ht="15.75" thickBot="1" x14ac:dyDescent="0.3">
      <c r="A215" s="162" t="s">
        <v>1478</v>
      </c>
      <c r="B215" s="137">
        <v>1129140.5900000001</v>
      </c>
    </row>
    <row r="216" spans="1:2" ht="15.75" thickBot="1" x14ac:dyDescent="0.3">
      <c r="A216" s="165" t="s">
        <v>1479</v>
      </c>
      <c r="B216" s="123"/>
    </row>
    <row r="217" spans="1:2" ht="15.75" thickBot="1" x14ac:dyDescent="0.3">
      <c r="A217" s="162" t="s">
        <v>1467</v>
      </c>
      <c r="B217" s="137">
        <v>254755807.09999985</v>
      </c>
    </row>
    <row r="218" spans="1:2" ht="15.75" thickBot="1" x14ac:dyDescent="0.3">
      <c r="A218" s="162" t="s">
        <v>1468</v>
      </c>
      <c r="B218" s="137">
        <v>149813442.12999979</v>
      </c>
    </row>
    <row r="219" spans="1:2" ht="15.75" thickBot="1" x14ac:dyDescent="0.3">
      <c r="A219" s="162" t="s">
        <v>1469</v>
      </c>
      <c r="B219" s="137">
        <v>81642357.339999974</v>
      </c>
    </row>
    <row r="220" spans="1:2" ht="15.75" thickBot="1" x14ac:dyDescent="0.3">
      <c r="A220" s="162" t="s">
        <v>1470</v>
      </c>
      <c r="B220" s="137">
        <v>3256818.0499999993</v>
      </c>
    </row>
    <row r="221" spans="1:2" ht="15.75" thickBot="1" x14ac:dyDescent="0.3">
      <c r="A221" s="162" t="s">
        <v>1471</v>
      </c>
      <c r="B221" s="137">
        <v>3529350.7299999995</v>
      </c>
    </row>
    <row r="222" spans="1:2" ht="15.75" thickBot="1" x14ac:dyDescent="0.3">
      <c r="A222" s="162" t="s">
        <v>1472</v>
      </c>
      <c r="B222" s="137">
        <v>444559.52999999997</v>
      </c>
    </row>
    <row r="223" spans="1:2" ht="15.75" thickBot="1" x14ac:dyDescent="0.3">
      <c r="A223" s="162" t="s">
        <v>1473</v>
      </c>
      <c r="B223" s="137">
        <v>0</v>
      </c>
    </row>
    <row r="224" spans="1:2" ht="15.75" thickBot="1" x14ac:dyDescent="0.3">
      <c r="A224" s="162" t="s">
        <v>1474</v>
      </c>
      <c r="B224" s="137">
        <v>90825.81</v>
      </c>
    </row>
    <row r="225" spans="1:2" ht="15.75" thickBot="1" x14ac:dyDescent="0.3">
      <c r="A225" s="162" t="s">
        <v>1475</v>
      </c>
      <c r="B225" s="137">
        <v>133811.4</v>
      </c>
    </row>
    <row r="226" spans="1:2" ht="15.75" thickBot="1" x14ac:dyDescent="0.3">
      <c r="A226" s="162" t="s">
        <v>1476</v>
      </c>
      <c r="B226" s="137">
        <v>0</v>
      </c>
    </row>
    <row r="227" spans="1:2" ht="15.75" thickBot="1" x14ac:dyDescent="0.3">
      <c r="A227" s="162" t="s">
        <v>1477</v>
      </c>
      <c r="B227" s="137">
        <v>224314.55</v>
      </c>
    </row>
    <row r="228" spans="1:2" ht="15.75" thickBot="1" x14ac:dyDescent="0.3">
      <c r="A228" s="162" t="s">
        <v>1478</v>
      </c>
      <c r="B228" s="137">
        <v>254899.18000000002</v>
      </c>
    </row>
    <row r="229" spans="1:2" ht="15.75" thickBot="1" x14ac:dyDescent="0.3">
      <c r="A229" s="165" t="s">
        <v>1480</v>
      </c>
      <c r="B229" s="128"/>
    </row>
    <row r="230" spans="1:2" ht="15.75" thickBot="1" x14ac:dyDescent="0.3">
      <c r="A230" s="162" t="s">
        <v>1516</v>
      </c>
      <c r="B230" s="137">
        <v>1858333.4100000004</v>
      </c>
    </row>
    <row r="231" spans="1:2" ht="15.75" thickBot="1" x14ac:dyDescent="0.3">
      <c r="A231" s="162" t="s">
        <v>1517</v>
      </c>
      <c r="B231" s="137">
        <v>12432534.860000011</v>
      </c>
    </row>
    <row r="232" spans="1:2" ht="15.75" thickBot="1" x14ac:dyDescent="0.3">
      <c r="A232" s="162" t="s">
        <v>1518</v>
      </c>
      <c r="B232" s="137">
        <v>56067014.119999968</v>
      </c>
    </row>
    <row r="233" spans="1:2" ht="15.75" thickBot="1" x14ac:dyDescent="0.3">
      <c r="A233" s="162" t="s">
        <v>1519</v>
      </c>
      <c r="B233" s="137">
        <v>80585916.27000013</v>
      </c>
    </row>
    <row r="234" spans="1:2" ht="15.75" thickBot="1" x14ac:dyDescent="0.3">
      <c r="A234" s="162" t="s">
        <v>1485</v>
      </c>
      <c r="B234" s="137">
        <v>85595089.500000134</v>
      </c>
    </row>
    <row r="235" spans="1:2" ht="15.75" thickBot="1" x14ac:dyDescent="0.3">
      <c r="A235" s="162" t="s">
        <v>1520</v>
      </c>
      <c r="B235" s="137">
        <v>115930187.03000018</v>
      </c>
    </row>
    <row r="236" spans="1:2" ht="15.75" thickBot="1" x14ac:dyDescent="0.3">
      <c r="A236" s="162" t="s">
        <v>1487</v>
      </c>
      <c r="B236" s="137">
        <v>57314913.389999978</v>
      </c>
    </row>
    <row r="237" spans="1:2" ht="15.75" thickBot="1" x14ac:dyDescent="0.3">
      <c r="A237" s="162" t="s">
        <v>1488</v>
      </c>
      <c r="B237" s="137">
        <v>46810933.68999999</v>
      </c>
    </row>
    <row r="238" spans="1:2" ht="15.75" thickBot="1" x14ac:dyDescent="0.3">
      <c r="A238" s="162" t="s">
        <v>1521</v>
      </c>
      <c r="B238" s="137">
        <v>37551263.549999997</v>
      </c>
    </row>
    <row r="239" spans="1:2" ht="15.75" thickBot="1" x14ac:dyDescent="0.3">
      <c r="A239" s="165" t="s">
        <v>1522</v>
      </c>
      <c r="B239" s="123"/>
    </row>
    <row r="240" spans="1:2" ht="15.75" thickBot="1" x14ac:dyDescent="0.3">
      <c r="A240" s="162" t="s">
        <v>1523</v>
      </c>
      <c r="B240" s="137">
        <v>25341023.599999987</v>
      </c>
    </row>
    <row r="241" spans="1:2" ht="15.75" thickBot="1" x14ac:dyDescent="0.3">
      <c r="A241" s="162" t="s">
        <v>1524</v>
      </c>
      <c r="B241" s="137">
        <v>45639829.54999999</v>
      </c>
    </row>
    <row r="242" spans="1:2" ht="15.75" thickBot="1" x14ac:dyDescent="0.3">
      <c r="A242" s="162" t="s">
        <v>1495</v>
      </c>
      <c r="B242" s="137">
        <v>133041988.5200001</v>
      </c>
    </row>
    <row r="243" spans="1:2" ht="15.75" thickBot="1" x14ac:dyDescent="0.3">
      <c r="A243" s="162" t="s">
        <v>1496</v>
      </c>
      <c r="B243" s="137">
        <v>68818211.589999914</v>
      </c>
    </row>
    <row r="244" spans="1:2" ht="15.75" thickBot="1" x14ac:dyDescent="0.3">
      <c r="A244" s="162" t="s">
        <v>1497</v>
      </c>
      <c r="B244" s="137">
        <v>221305132.55999982</v>
      </c>
    </row>
    <row r="245" spans="1:2" ht="15.75" thickBot="1" x14ac:dyDescent="0.3">
      <c r="A245" s="165" t="s">
        <v>1498</v>
      </c>
      <c r="B245" s="123"/>
    </row>
    <row r="246" spans="1:2" ht="15.75" thickBot="1" x14ac:dyDescent="0.3">
      <c r="A246" s="162" t="s">
        <v>1499</v>
      </c>
      <c r="B246" s="137">
        <v>176415426.21999997</v>
      </c>
    </row>
    <row r="247" spans="1:2" ht="15.75" thickBot="1" x14ac:dyDescent="0.3">
      <c r="A247" s="162" t="s">
        <v>1500</v>
      </c>
      <c r="B247" s="137">
        <v>15420319.149999999</v>
      </c>
    </row>
    <row r="248" spans="1:2" ht="15.75" thickBot="1" x14ac:dyDescent="0.3">
      <c r="A248" s="162" t="s">
        <v>1501</v>
      </c>
      <c r="B248" s="137">
        <v>1724921.9900000007</v>
      </c>
    </row>
    <row r="249" spans="1:2" ht="15.75" thickBot="1" x14ac:dyDescent="0.3">
      <c r="A249" s="162" t="s">
        <v>1502</v>
      </c>
      <c r="B249" s="137">
        <v>15332428.650000004</v>
      </c>
    </row>
    <row r="250" spans="1:2" ht="15.75" thickBot="1" x14ac:dyDescent="0.3">
      <c r="A250" s="162" t="s">
        <v>1503</v>
      </c>
      <c r="B250" s="137">
        <v>285253089.80999994</v>
      </c>
    </row>
    <row r="251" spans="1:2" ht="15.75" thickBot="1" x14ac:dyDescent="0.3">
      <c r="A251" s="165" t="s">
        <v>1504</v>
      </c>
      <c r="B251" s="123"/>
    </row>
    <row r="252" spans="1:2" ht="15.75" thickBot="1" x14ac:dyDescent="0.3">
      <c r="A252" s="162" t="s">
        <v>1505</v>
      </c>
      <c r="B252" s="137">
        <v>485512766.17000002</v>
      </c>
    </row>
    <row r="253" spans="1:2" ht="15.75" thickBot="1" x14ac:dyDescent="0.3">
      <c r="A253" s="162" t="s">
        <v>1506</v>
      </c>
      <c r="B253" s="137">
        <v>8633419.6500000004</v>
      </c>
    </row>
    <row r="254" spans="1:2" ht="15.75" thickBot="1" x14ac:dyDescent="0.3">
      <c r="A254" s="162" t="s">
        <v>1507</v>
      </c>
      <c r="B254" s="137">
        <v>9222520.0099999998</v>
      </c>
    </row>
    <row r="255" spans="1:2" ht="15.75" thickBot="1" x14ac:dyDescent="0.3">
      <c r="A255" s="165" t="s">
        <v>1525</v>
      </c>
      <c r="B255" s="123"/>
    </row>
    <row r="256" spans="1:2" ht="15.75" thickBot="1" x14ac:dyDescent="0.3">
      <c r="A256" s="162" t="s">
        <v>1509</v>
      </c>
      <c r="B256" s="137">
        <v>1448629.5299999993</v>
      </c>
    </row>
    <row r="257" spans="1:2" ht="15.75" thickBot="1" x14ac:dyDescent="0.3">
      <c r="A257" s="162" t="s">
        <v>1374</v>
      </c>
      <c r="B257" s="137">
        <v>35724775.229999982</v>
      </c>
    </row>
    <row r="258" spans="1:2" ht="15.75" thickBot="1" x14ac:dyDescent="0.3">
      <c r="A258" s="162" t="s">
        <v>1389</v>
      </c>
      <c r="B258" s="137">
        <v>456972781.05999988</v>
      </c>
    </row>
    <row r="259" spans="1:2" ht="15.75" thickBot="1" x14ac:dyDescent="0.3">
      <c r="A259" s="165" t="s">
        <v>1510</v>
      </c>
      <c r="B259" s="128"/>
    </row>
    <row r="260" spans="1:2" ht="15.75" thickBot="1" x14ac:dyDescent="0.3">
      <c r="A260" s="162" t="s">
        <v>1511</v>
      </c>
      <c r="B260" s="137">
        <v>494146185.81999987</v>
      </c>
    </row>
    <row r="261" spans="1:2" ht="15.75" thickBot="1" x14ac:dyDescent="0.3">
      <c r="A261" s="162" t="s">
        <v>1512</v>
      </c>
      <c r="B261" s="128">
        <v>0</v>
      </c>
    </row>
    <row r="262" spans="1:2" ht="15.75" thickBot="1" x14ac:dyDescent="0.3">
      <c r="A262" s="146" t="s">
        <v>1526</v>
      </c>
      <c r="B262" s="123"/>
    </row>
    <row r="263" spans="1:2" ht="15.75" thickBot="1" x14ac:dyDescent="0.3">
      <c r="A263" s="162" t="s">
        <v>1527</v>
      </c>
      <c r="B263" s="123"/>
    </row>
    <row r="264" spans="1:2" ht="23.25" thickBot="1" x14ac:dyDescent="0.3">
      <c r="A264" s="163" t="s">
        <v>1528</v>
      </c>
      <c r="B264" s="128" t="s">
        <v>1529</v>
      </c>
    </row>
    <row r="265" spans="1:2" ht="15.75" thickBot="1" x14ac:dyDescent="0.3">
      <c r="A265" s="163" t="s">
        <v>1530</v>
      </c>
      <c r="B265" s="128" t="s">
        <v>1529</v>
      </c>
    </row>
    <row r="266" spans="1:2" ht="23.25" thickBot="1" x14ac:dyDescent="0.3">
      <c r="A266" s="162" t="s">
        <v>1531</v>
      </c>
      <c r="B266" s="128" t="s">
        <v>1529</v>
      </c>
    </row>
    <row r="267" spans="1:2" ht="15.75" thickBot="1" x14ac:dyDescent="0.3">
      <c r="A267" s="163" t="s">
        <v>1532</v>
      </c>
      <c r="B267" s="128" t="s">
        <v>1529</v>
      </c>
    </row>
    <row r="268" spans="1:2" ht="15.75" thickBot="1" x14ac:dyDescent="0.3">
      <c r="A268" s="162" t="s">
        <v>1533</v>
      </c>
      <c r="B268" s="128" t="s">
        <v>1529</v>
      </c>
    </row>
    <row r="269" spans="1:2" ht="15.75" thickBot="1" x14ac:dyDescent="0.3">
      <c r="A269" s="143" t="s">
        <v>1451</v>
      </c>
      <c r="B269" s="128" t="s">
        <v>1529</v>
      </c>
    </row>
    <row r="270" spans="1:2" ht="15.75" thickBot="1" x14ac:dyDescent="0.3">
      <c r="A270" s="162" t="s">
        <v>1453</v>
      </c>
      <c r="B270" s="128" t="s">
        <v>1529</v>
      </c>
    </row>
    <row r="271" spans="1:2" x14ac:dyDescent="0.25">
      <c r="A271" s="147"/>
    </row>
    <row r="272" spans="1:2" x14ac:dyDescent="0.25">
      <c r="A272" s="147"/>
    </row>
    <row r="273" spans="1:1" x14ac:dyDescent="0.25">
      <c r="A273" s="147"/>
    </row>
    <row r="274" spans="1:1" x14ac:dyDescent="0.25">
      <c r="A274" s="147"/>
    </row>
    <row r="275" spans="1:1" x14ac:dyDescent="0.25">
      <c r="A275" s="147"/>
    </row>
    <row r="276" spans="1:1" x14ac:dyDescent="0.25">
      <c r="A276" s="147"/>
    </row>
    <row r="277" spans="1:1" x14ac:dyDescent="0.25">
      <c r="A277" s="147"/>
    </row>
    <row r="278" spans="1:1" x14ac:dyDescent="0.25">
      <c r="A278" s="147"/>
    </row>
    <row r="279" spans="1:1" ht="153.75" customHeight="1" x14ac:dyDescent="0.25">
      <c r="A279" s="147"/>
    </row>
    <row r="280" spans="1:1" x14ac:dyDescent="0.25">
      <c r="A280" s="147"/>
    </row>
    <row r="281" spans="1:1" x14ac:dyDescent="0.25">
      <c r="A281" s="147"/>
    </row>
    <row r="282" spans="1:1" x14ac:dyDescent="0.25">
      <c r="A282" s="147"/>
    </row>
    <row r="283" spans="1:1" x14ac:dyDescent="0.25">
      <c r="A283" s="147"/>
    </row>
    <row r="284" spans="1:1" ht="18.75" x14ac:dyDescent="0.25">
      <c r="A284" s="148"/>
    </row>
    <row r="285" spans="1:1" ht="18.75" x14ac:dyDescent="0.25">
      <c r="A285" s="148"/>
    </row>
    <row r="286" spans="1:1" ht="18.75" x14ac:dyDescent="0.25">
      <c r="A286" s="148"/>
    </row>
    <row r="287" spans="1:1" ht="18.75" x14ac:dyDescent="0.25">
      <c r="A287" s="148"/>
    </row>
    <row r="288" spans="1:1" ht="18.75" x14ac:dyDescent="0.25">
      <c r="A288" s="148"/>
    </row>
    <row r="289" spans="1:1" ht="198" customHeight="1" x14ac:dyDescent="0.25">
      <c r="A289" s="148"/>
    </row>
    <row r="290" spans="1:1" ht="18.75" x14ac:dyDescent="0.25">
      <c r="A290" s="148"/>
    </row>
    <row r="291" spans="1:1" ht="18.75" x14ac:dyDescent="0.25">
      <c r="A291" s="148"/>
    </row>
    <row r="292" spans="1:1" ht="18.75" x14ac:dyDescent="0.25">
      <c r="A292" s="148"/>
    </row>
    <row r="293" spans="1:1" ht="18.75" x14ac:dyDescent="0.25">
      <c r="A293" s="148"/>
    </row>
    <row r="294" spans="1:1" ht="18.75" x14ac:dyDescent="0.25">
      <c r="A294" s="148"/>
    </row>
    <row r="295" spans="1:1" ht="18.75" x14ac:dyDescent="0.25">
      <c r="A295" s="148"/>
    </row>
    <row r="296" spans="1:1" ht="18.75" x14ac:dyDescent="0.25">
      <c r="A296" s="148"/>
    </row>
    <row r="297" spans="1:1" ht="74.25" customHeight="1" x14ac:dyDescent="0.25">
      <c r="A297" s="148"/>
    </row>
    <row r="298" spans="1:1" ht="18.75" x14ac:dyDescent="0.25">
      <c r="A298" s="148"/>
    </row>
    <row r="299" spans="1:1" ht="18.75" x14ac:dyDescent="0.25">
      <c r="A299" s="148"/>
    </row>
    <row r="300" spans="1:1" ht="18.75" x14ac:dyDescent="0.25">
      <c r="A300" s="148"/>
    </row>
    <row r="301" spans="1:1" ht="18.75" x14ac:dyDescent="0.25">
      <c r="A301" s="148"/>
    </row>
    <row r="302" spans="1:1" ht="18.75" x14ac:dyDescent="0.25">
      <c r="A302" s="148"/>
    </row>
    <row r="303" spans="1:1" ht="18.75" x14ac:dyDescent="0.25">
      <c r="A303" s="148"/>
    </row>
    <row r="304" spans="1:1" ht="18.75" x14ac:dyDescent="0.25">
      <c r="A304" s="148"/>
    </row>
    <row r="305" spans="1:2" ht="18.75" x14ac:dyDescent="0.25">
      <c r="A305" s="148"/>
    </row>
    <row r="306" spans="1:2" ht="18.75" x14ac:dyDescent="0.25">
      <c r="A306" s="148"/>
    </row>
    <row r="307" spans="1:2" ht="18.75" x14ac:dyDescent="0.25">
      <c r="A307" s="148"/>
    </row>
    <row r="308" spans="1:2" ht="18.75" x14ac:dyDescent="0.25">
      <c r="A308" s="148"/>
    </row>
    <row r="309" spans="1:2" ht="18.75" x14ac:dyDescent="0.25">
      <c r="A309" s="148"/>
    </row>
    <row r="310" spans="1:2" ht="18.75" x14ac:dyDescent="0.25">
      <c r="A310" s="148"/>
    </row>
    <row r="311" spans="1:2" ht="18.75" x14ac:dyDescent="0.25">
      <c r="A311" s="148"/>
    </row>
    <row r="312" spans="1:2" ht="18.75" x14ac:dyDescent="0.25">
      <c r="A312" s="148"/>
    </row>
    <row r="313" spans="1:2" ht="18.75" x14ac:dyDescent="0.25">
      <c r="A313" s="148"/>
    </row>
    <row r="314" spans="1:2" ht="18.75" x14ac:dyDescent="0.25">
      <c r="A314" s="148"/>
    </row>
    <row r="315" spans="1:2" ht="18.75" x14ac:dyDescent="0.25">
      <c r="A315" s="115" t="s">
        <v>1534</v>
      </c>
    </row>
    <row r="316" spans="1:2" ht="15.75" x14ac:dyDescent="0.25">
      <c r="A316" s="114"/>
    </row>
    <row r="317" spans="1:2" ht="16.5" thickBot="1" x14ac:dyDescent="0.3">
      <c r="A317" s="114"/>
    </row>
    <row r="318" spans="1:2" ht="16.5" thickBot="1" x14ac:dyDescent="0.3">
      <c r="A318" s="116" t="s">
        <v>1535</v>
      </c>
      <c r="B318" s="149"/>
    </row>
    <row r="319" spans="1:2" ht="15.75" thickBot="1" x14ac:dyDescent="0.3">
      <c r="A319" s="136" t="s">
        <v>1536</v>
      </c>
      <c r="B319" s="167"/>
    </row>
    <row r="320" spans="1:2" ht="86.25" customHeight="1" x14ac:dyDescent="0.25">
      <c r="A320" s="220" t="s">
        <v>1537</v>
      </c>
      <c r="B320" s="240" t="s">
        <v>1538</v>
      </c>
    </row>
    <row r="321" spans="1:2" x14ac:dyDescent="0.25">
      <c r="A321" s="236"/>
      <c r="B321" s="242"/>
    </row>
    <row r="322" spans="1:2" ht="15.75" thickBot="1" x14ac:dyDescent="0.3">
      <c r="A322" s="221"/>
      <c r="B322" s="241"/>
    </row>
    <row r="323" spans="1:2" ht="15.75" thickBot="1" x14ac:dyDescent="0.3">
      <c r="A323" s="136" t="s">
        <v>1539</v>
      </c>
      <c r="B323" s="150"/>
    </row>
    <row r="324" spans="1:2" ht="78.75" x14ac:dyDescent="0.25">
      <c r="A324" s="220" t="s">
        <v>1540</v>
      </c>
      <c r="B324" s="144" t="s">
        <v>1541</v>
      </c>
    </row>
    <row r="325" spans="1:2" ht="78.75" x14ac:dyDescent="0.25">
      <c r="A325" s="236"/>
      <c r="B325" s="144" t="s">
        <v>1542</v>
      </c>
    </row>
    <row r="326" spans="1:2" ht="15.75" thickBot="1" x14ac:dyDescent="0.3">
      <c r="A326" s="221"/>
      <c r="B326" s="167"/>
    </row>
    <row r="327" spans="1:2" ht="57" thickBot="1" x14ac:dyDescent="0.3">
      <c r="A327" s="162" t="s">
        <v>1543</v>
      </c>
      <c r="B327" s="167" t="s">
        <v>1544</v>
      </c>
    </row>
    <row r="328" spans="1:2" ht="15.75" thickBot="1" x14ac:dyDescent="0.3">
      <c r="A328" s="162" t="s">
        <v>1545</v>
      </c>
      <c r="B328" s="151" t="s">
        <v>1396</v>
      </c>
    </row>
    <row r="329" spans="1:2" ht="15.75" thickBot="1" x14ac:dyDescent="0.3">
      <c r="A329" s="136" t="s">
        <v>1546</v>
      </c>
      <c r="B329" s="150"/>
    </row>
    <row r="330" spans="1:2" ht="119.25" customHeight="1" x14ac:dyDescent="0.25">
      <c r="A330" s="220" t="s">
        <v>1547</v>
      </c>
      <c r="B330" s="240" t="s">
        <v>1548</v>
      </c>
    </row>
    <row r="331" spans="1:2" ht="15.75" thickBot="1" x14ac:dyDescent="0.3">
      <c r="A331" s="221"/>
      <c r="B331" s="241"/>
    </row>
    <row r="332" spans="1:2" ht="34.5" thickBot="1" x14ac:dyDescent="0.3">
      <c r="A332" s="162" t="s">
        <v>1549</v>
      </c>
      <c r="B332" s="151" t="s">
        <v>1550</v>
      </c>
    </row>
    <row r="333" spans="1:2" ht="15.75" thickBot="1" x14ac:dyDescent="0.3">
      <c r="A333" s="136" t="s">
        <v>1551</v>
      </c>
      <c r="B333" s="150"/>
    </row>
    <row r="334" spans="1:2" ht="56.25" x14ac:dyDescent="0.25">
      <c r="A334" s="220" t="s">
        <v>1552</v>
      </c>
      <c r="B334" s="144" t="s">
        <v>1553</v>
      </c>
    </row>
    <row r="335" spans="1:2" ht="409.5" x14ac:dyDescent="0.25">
      <c r="A335" s="236"/>
      <c r="B335" s="144" t="s">
        <v>1554</v>
      </c>
    </row>
    <row r="336" spans="1:2" x14ac:dyDescent="0.25">
      <c r="A336" s="236"/>
      <c r="B336" s="144"/>
    </row>
    <row r="337" spans="1:2" ht="15.75" thickBot="1" x14ac:dyDescent="0.3">
      <c r="A337" s="221"/>
      <c r="B337" s="167"/>
    </row>
    <row r="338" spans="1:2" ht="40.5" customHeight="1" x14ac:dyDescent="0.25">
      <c r="A338" s="220" t="s">
        <v>1555</v>
      </c>
      <c r="B338" s="240" t="s">
        <v>1556</v>
      </c>
    </row>
    <row r="339" spans="1:2" ht="15.75" thickBot="1" x14ac:dyDescent="0.3">
      <c r="A339" s="221"/>
      <c r="B339" s="241"/>
    </row>
    <row r="340" spans="1:2" ht="15.75" thickBot="1" x14ac:dyDescent="0.3">
      <c r="A340" s="162" t="s">
        <v>1557</v>
      </c>
      <c r="B340" s="151" t="s">
        <v>1558</v>
      </c>
    </row>
    <row r="341" spans="1:2" ht="23.25" thickBot="1" x14ac:dyDescent="0.3">
      <c r="A341" s="162" t="s">
        <v>1559</v>
      </c>
      <c r="B341" s="151" t="s">
        <v>1558</v>
      </c>
    </row>
    <row r="342" spans="1:2" ht="15.75" thickBot="1" x14ac:dyDescent="0.3">
      <c r="A342" s="136" t="s">
        <v>1560</v>
      </c>
      <c r="B342" s="150"/>
    </row>
    <row r="343" spans="1:2" ht="45.75" thickBot="1" x14ac:dyDescent="0.3">
      <c r="A343" s="162" t="s">
        <v>1561</v>
      </c>
      <c r="B343" s="167" t="s">
        <v>1562</v>
      </c>
    </row>
    <row r="344" spans="1:2" ht="15.75" thickBot="1" x14ac:dyDescent="0.3">
      <c r="A344" s="136" t="s">
        <v>1563</v>
      </c>
      <c r="B344" s="150"/>
    </row>
    <row r="345" spans="1:2" ht="15.75" thickBot="1" x14ac:dyDescent="0.3">
      <c r="A345" s="162" t="s">
        <v>1564</v>
      </c>
      <c r="B345" s="167" t="s">
        <v>1529</v>
      </c>
    </row>
    <row r="346" spans="1:2" ht="15.75" thickBot="1" x14ac:dyDescent="0.3">
      <c r="A346" s="136" t="s">
        <v>1565</v>
      </c>
      <c r="B346" s="153"/>
    </row>
    <row r="347" spans="1:2" ht="34.5" thickBot="1" x14ac:dyDescent="0.3">
      <c r="A347" s="162" t="s">
        <v>1566</v>
      </c>
      <c r="B347" s="167" t="s">
        <v>1567</v>
      </c>
    </row>
    <row r="348" spans="1:2" ht="90" x14ac:dyDescent="0.25">
      <c r="A348" s="220" t="s">
        <v>1568</v>
      </c>
      <c r="B348" s="144" t="s">
        <v>1569</v>
      </c>
    </row>
    <row r="349" spans="1:2" ht="90" x14ac:dyDescent="0.25">
      <c r="A349" s="236"/>
      <c r="B349" s="144" t="s">
        <v>1570</v>
      </c>
    </row>
    <row r="350" spans="1:2" ht="101.25" x14ac:dyDescent="0.25">
      <c r="A350" s="236"/>
      <c r="B350" s="144" t="s">
        <v>1571</v>
      </c>
    </row>
    <row r="351" spans="1:2" ht="90" x14ac:dyDescent="0.25">
      <c r="A351" s="236"/>
      <c r="B351" s="144" t="s">
        <v>1572</v>
      </c>
    </row>
    <row r="352" spans="1:2" ht="79.5" thickBot="1" x14ac:dyDescent="0.3">
      <c r="A352" s="221"/>
      <c r="B352" s="151" t="s">
        <v>1573</v>
      </c>
    </row>
    <row r="353" spans="1:2" ht="15.75" thickBot="1" x14ac:dyDescent="0.3">
      <c r="A353" s="136" t="s">
        <v>1574</v>
      </c>
      <c r="B353" s="150"/>
    </row>
    <row r="354" spans="1:2" ht="90" x14ac:dyDescent="0.25">
      <c r="A354" s="220" t="s">
        <v>1575</v>
      </c>
      <c r="B354" s="144" t="s">
        <v>1576</v>
      </c>
    </row>
    <row r="355" spans="1:2" ht="67.5" x14ac:dyDescent="0.25">
      <c r="A355" s="236"/>
      <c r="B355" s="144" t="s">
        <v>1577</v>
      </c>
    </row>
    <row r="356" spans="1:2" ht="90" x14ac:dyDescent="0.25">
      <c r="A356" s="236"/>
      <c r="B356" s="144" t="s">
        <v>1578</v>
      </c>
    </row>
    <row r="357" spans="1:2" ht="90" x14ac:dyDescent="0.25">
      <c r="A357" s="236"/>
      <c r="B357" s="144" t="s">
        <v>1579</v>
      </c>
    </row>
    <row r="358" spans="1:2" ht="22.5" x14ac:dyDescent="0.25">
      <c r="A358" s="236"/>
      <c r="B358" s="144" t="s">
        <v>1580</v>
      </c>
    </row>
    <row r="359" spans="1:2" ht="79.5" thickBot="1" x14ac:dyDescent="0.3">
      <c r="A359" s="221"/>
      <c r="B359" s="151" t="s">
        <v>1581</v>
      </c>
    </row>
    <row r="360" spans="1:2" ht="102" thickBot="1" x14ac:dyDescent="0.3">
      <c r="A360" s="162" t="s">
        <v>1582</v>
      </c>
      <c r="B360" s="151" t="s">
        <v>1583</v>
      </c>
    </row>
    <row r="361" spans="1:2" ht="15.75" thickBot="1" x14ac:dyDescent="0.3">
      <c r="A361" s="136" t="s">
        <v>1584</v>
      </c>
      <c r="B361" s="150"/>
    </row>
    <row r="362" spans="1:2" ht="90" x14ac:dyDescent="0.25">
      <c r="A362" s="220" t="s">
        <v>1585</v>
      </c>
      <c r="B362" s="144" t="s">
        <v>1586</v>
      </c>
    </row>
    <row r="363" spans="1:2" ht="79.5" thickBot="1" x14ac:dyDescent="0.3">
      <c r="A363" s="221"/>
      <c r="B363" s="151" t="s">
        <v>1587</v>
      </c>
    </row>
    <row r="364" spans="1:2" ht="45.75" thickBot="1" x14ac:dyDescent="0.3">
      <c r="A364" s="162" t="s">
        <v>1588</v>
      </c>
      <c r="B364" s="151" t="s">
        <v>1589</v>
      </c>
    </row>
    <row r="365" spans="1:2" ht="102" thickBot="1" x14ac:dyDescent="0.3">
      <c r="A365" s="162" t="s">
        <v>1590</v>
      </c>
      <c r="B365" s="151" t="s">
        <v>1332</v>
      </c>
    </row>
    <row r="366" spans="1:2" ht="15.75" thickBot="1" x14ac:dyDescent="0.3">
      <c r="A366" s="162" t="s">
        <v>1591</v>
      </c>
      <c r="B366" s="151" t="s">
        <v>1592</v>
      </c>
    </row>
    <row r="367" spans="1:2" ht="15.75" thickBot="1" x14ac:dyDescent="0.3">
      <c r="A367" s="136" t="s">
        <v>1593</v>
      </c>
      <c r="B367" s="150"/>
    </row>
    <row r="368" spans="1:2" ht="15.75" thickBot="1" x14ac:dyDescent="0.3">
      <c r="A368" s="162" t="s">
        <v>1594</v>
      </c>
      <c r="B368" s="167" t="s">
        <v>1396</v>
      </c>
    </row>
    <row r="369" spans="1:2" ht="15.75" thickBot="1" x14ac:dyDescent="0.3">
      <c r="A369" s="162" t="s">
        <v>1595</v>
      </c>
      <c r="B369" s="167" t="s">
        <v>1558</v>
      </c>
    </row>
    <row r="370" spans="1:2" ht="15.75" thickBot="1" x14ac:dyDescent="0.3">
      <c r="A370" s="162" t="s">
        <v>1596</v>
      </c>
      <c r="B370" s="167" t="s">
        <v>1529</v>
      </c>
    </row>
    <row r="371" spans="1:2" ht="15.75" thickBot="1" x14ac:dyDescent="0.3">
      <c r="A371" s="162" t="s">
        <v>1597</v>
      </c>
      <c r="B371" s="167" t="s">
        <v>1407</v>
      </c>
    </row>
    <row r="372" spans="1:2" ht="34.5" thickBot="1" x14ac:dyDescent="0.3">
      <c r="A372" s="162" t="s">
        <v>1598</v>
      </c>
      <c r="B372" s="151" t="s">
        <v>1599</v>
      </c>
    </row>
    <row r="373" spans="1:2" ht="15.75" thickBot="1" x14ac:dyDescent="0.3">
      <c r="A373" s="136" t="s">
        <v>1600</v>
      </c>
      <c r="B373" s="154"/>
    </row>
    <row r="374" spans="1:2" ht="90" x14ac:dyDescent="0.25">
      <c r="A374" s="220" t="s">
        <v>1601</v>
      </c>
      <c r="B374" s="144" t="s">
        <v>1602</v>
      </c>
    </row>
    <row r="375" spans="1:2" ht="45.75" thickBot="1" x14ac:dyDescent="0.3">
      <c r="A375" s="221"/>
      <c r="B375" s="151" t="s">
        <v>1603</v>
      </c>
    </row>
    <row r="376" spans="1:2" ht="15.75" thickBot="1" x14ac:dyDescent="0.3">
      <c r="A376" s="136" t="s">
        <v>1604</v>
      </c>
      <c r="B376" s="154"/>
    </row>
    <row r="377" spans="1:2" ht="124.5" thickBot="1" x14ac:dyDescent="0.3">
      <c r="A377" s="162" t="s">
        <v>1605</v>
      </c>
      <c r="B377" s="151" t="s">
        <v>1606</v>
      </c>
    </row>
    <row r="378" spans="1:2" ht="15.75" thickBot="1" x14ac:dyDescent="0.3">
      <c r="A378" s="136" t="s">
        <v>1607</v>
      </c>
      <c r="B378" s="154"/>
    </row>
    <row r="379" spans="1:2" ht="79.5" thickBot="1" x14ac:dyDescent="0.3">
      <c r="A379" s="162" t="s">
        <v>1608</v>
      </c>
      <c r="B379" s="151" t="s">
        <v>1609</v>
      </c>
    </row>
    <row r="380" spans="1:2" ht="15.75" thickBot="1" x14ac:dyDescent="0.3">
      <c r="A380" s="155"/>
      <c r="B380" s="156"/>
    </row>
    <row r="381" spans="1:2" x14ac:dyDescent="0.25">
      <c r="A381" s="147"/>
    </row>
    <row r="382" spans="1:2" ht="18.75" x14ac:dyDescent="0.25">
      <c r="A382" s="148"/>
    </row>
    <row r="383" spans="1:2" ht="18.75" x14ac:dyDescent="0.25">
      <c r="A383" s="148"/>
    </row>
    <row r="384" spans="1:2" ht="18.75" x14ac:dyDescent="0.25">
      <c r="A384" s="148"/>
    </row>
    <row r="385" spans="1:4" ht="18.75" x14ac:dyDescent="0.25">
      <c r="A385" s="115" t="s">
        <v>1610</v>
      </c>
    </row>
    <row r="386" spans="1:4" ht="15.75" x14ac:dyDescent="0.25">
      <c r="A386" s="114"/>
    </row>
    <row r="387" spans="1:4" ht="16.5" thickBot="1" x14ac:dyDescent="0.3">
      <c r="A387" s="114"/>
    </row>
    <row r="388" spans="1:4" ht="15.75" thickBot="1" x14ac:dyDescent="0.3">
      <c r="A388" s="116" t="s">
        <v>1611</v>
      </c>
      <c r="B388" s="149" t="s">
        <v>1612</v>
      </c>
      <c r="C388" s="149" t="s">
        <v>1613</v>
      </c>
      <c r="D388" s="149" t="s">
        <v>1614</v>
      </c>
    </row>
    <row r="389" spans="1:4" ht="16.5" thickBot="1" x14ac:dyDescent="0.3">
      <c r="A389" s="136" t="s">
        <v>1615</v>
      </c>
      <c r="B389" s="152"/>
      <c r="C389" s="152"/>
      <c r="D389" s="157"/>
    </row>
    <row r="390" spans="1:4" ht="16.5" thickBot="1" x14ac:dyDescent="0.3">
      <c r="A390" s="162" t="s">
        <v>1616</v>
      </c>
      <c r="B390" s="158"/>
      <c r="C390" s="158"/>
      <c r="D390" s="159"/>
    </row>
    <row r="391" spans="1:4" ht="34.5" thickBot="1" x14ac:dyDescent="0.3">
      <c r="A391" s="162" t="s">
        <v>1617</v>
      </c>
      <c r="B391" s="167" t="s">
        <v>1629</v>
      </c>
      <c r="C391" s="167" t="s">
        <v>1629</v>
      </c>
      <c r="D391" s="167" t="s">
        <v>1618</v>
      </c>
    </row>
    <row r="392" spans="1:4" ht="15.75" thickBot="1" x14ac:dyDescent="0.3">
      <c r="A392" s="162" t="s">
        <v>1619</v>
      </c>
      <c r="B392" s="167" t="s">
        <v>1620</v>
      </c>
      <c r="C392" s="167" t="s">
        <v>1620</v>
      </c>
      <c r="D392" s="167" t="s">
        <v>1620</v>
      </c>
    </row>
    <row r="393" spans="1:4" ht="15.75" thickBot="1" x14ac:dyDescent="0.3">
      <c r="A393" s="162" t="s">
        <v>1621</v>
      </c>
      <c r="B393" s="167" t="s">
        <v>1632</v>
      </c>
      <c r="C393" s="167" t="s">
        <v>1630</v>
      </c>
      <c r="D393" s="167" t="s">
        <v>1622</v>
      </c>
    </row>
    <row r="394" spans="1:4" ht="23.25" thickBot="1" x14ac:dyDescent="0.3">
      <c r="A394" s="162" t="s">
        <v>1623</v>
      </c>
      <c r="B394" s="167" t="s">
        <v>1633</v>
      </c>
      <c r="C394" s="167" t="s">
        <v>1631</v>
      </c>
      <c r="D394" s="167" t="s">
        <v>1624</v>
      </c>
    </row>
    <row r="395" spans="1:4" x14ac:dyDescent="0.25">
      <c r="A395" s="147"/>
    </row>
    <row r="398" spans="1:4" x14ac:dyDescent="0.25">
      <c r="A398" s="160" t="s">
        <v>1625</v>
      </c>
    </row>
  </sheetData>
  <sheetProtection password="CD16" sheet="1" objects="1" scenarios="1"/>
  <mergeCells count="112">
    <mergeCell ref="A338:A339"/>
    <mergeCell ref="B338:B339"/>
    <mergeCell ref="A348:A352"/>
    <mergeCell ref="A354:A359"/>
    <mergeCell ref="A362:A363"/>
    <mergeCell ref="A374:A375"/>
    <mergeCell ref="A320:A322"/>
    <mergeCell ref="B320:B322"/>
    <mergeCell ref="A324:A326"/>
    <mergeCell ref="A330:A331"/>
    <mergeCell ref="B330:B331"/>
    <mergeCell ref="A334:A337"/>
    <mergeCell ref="C67:D67"/>
    <mergeCell ref="F67:G67"/>
    <mergeCell ref="B88:B89"/>
    <mergeCell ref="B90:B91"/>
    <mergeCell ref="A126:A128"/>
    <mergeCell ref="B64:E64"/>
    <mergeCell ref="F64:G64"/>
    <mergeCell ref="B65:E65"/>
    <mergeCell ref="F65:G65"/>
    <mergeCell ref="B66:E66"/>
    <mergeCell ref="F66:G66"/>
    <mergeCell ref="B61:C61"/>
    <mergeCell ref="F61:G61"/>
    <mergeCell ref="B62:C62"/>
    <mergeCell ref="F62:G62"/>
    <mergeCell ref="B63:E63"/>
    <mergeCell ref="F63:G63"/>
    <mergeCell ref="B58:C58"/>
    <mergeCell ref="F58:G58"/>
    <mergeCell ref="B59:C59"/>
    <mergeCell ref="F59:G59"/>
    <mergeCell ref="B60:C60"/>
    <mergeCell ref="F60:G60"/>
    <mergeCell ref="B55:C55"/>
    <mergeCell ref="F55:G55"/>
    <mergeCell ref="B56:C56"/>
    <mergeCell ref="F56:G56"/>
    <mergeCell ref="B57:C57"/>
    <mergeCell ref="F57:G57"/>
    <mergeCell ref="B49:C49"/>
    <mergeCell ref="B50:C50"/>
    <mergeCell ref="B51:C51"/>
    <mergeCell ref="B52:C52"/>
    <mergeCell ref="B53:C53"/>
    <mergeCell ref="B54:C54"/>
    <mergeCell ref="B43:C43"/>
    <mergeCell ref="B44:C44"/>
    <mergeCell ref="B45:C45"/>
    <mergeCell ref="B46:C46"/>
    <mergeCell ref="B47:C47"/>
    <mergeCell ref="B48:C48"/>
    <mergeCell ref="E38:E39"/>
    <mergeCell ref="F38:F39"/>
    <mergeCell ref="G38:G39"/>
    <mergeCell ref="B40:C40"/>
    <mergeCell ref="A41:A42"/>
    <mergeCell ref="B41:C42"/>
    <mergeCell ref="D41:D42"/>
    <mergeCell ref="E41:E42"/>
    <mergeCell ref="F41:F42"/>
    <mergeCell ref="G41:G42"/>
    <mergeCell ref="B35:C35"/>
    <mergeCell ref="B36:C36"/>
    <mergeCell ref="B37:C37"/>
    <mergeCell ref="A38:A39"/>
    <mergeCell ref="B38:C39"/>
    <mergeCell ref="D38:D39"/>
    <mergeCell ref="B29:C29"/>
    <mergeCell ref="B30:C30"/>
    <mergeCell ref="B31:C31"/>
    <mergeCell ref="B32:C32"/>
    <mergeCell ref="B33:C33"/>
    <mergeCell ref="B34:C34"/>
    <mergeCell ref="B23:C23"/>
    <mergeCell ref="B24:C24"/>
    <mergeCell ref="B25:C25"/>
    <mergeCell ref="B26:C26"/>
    <mergeCell ref="B27:C27"/>
    <mergeCell ref="B28:C28"/>
    <mergeCell ref="B20:C20"/>
    <mergeCell ref="F20:G20"/>
    <mergeCell ref="B21:C21"/>
    <mergeCell ref="B22:C22"/>
    <mergeCell ref="B16:C16"/>
    <mergeCell ref="F16:G16"/>
    <mergeCell ref="B17:C17"/>
    <mergeCell ref="F17:G17"/>
    <mergeCell ref="B18:C18"/>
    <mergeCell ref="F18:G18"/>
    <mergeCell ref="B15:C15"/>
    <mergeCell ref="F15:G15"/>
    <mergeCell ref="B9:C9"/>
    <mergeCell ref="F9:G9"/>
    <mergeCell ref="B10:C11"/>
    <mergeCell ref="F10:G11"/>
    <mergeCell ref="B12:C12"/>
    <mergeCell ref="F12:G12"/>
    <mergeCell ref="B19:C19"/>
    <mergeCell ref="F19:G19"/>
    <mergeCell ref="D10:D11"/>
    <mergeCell ref="E10:E11"/>
    <mergeCell ref="B6:C6"/>
    <mergeCell ref="F6:G6"/>
    <mergeCell ref="B7:C7"/>
    <mergeCell ref="F7:G7"/>
    <mergeCell ref="F8:G8"/>
    <mergeCell ref="B13:C13"/>
    <mergeCell ref="F13:G13"/>
    <mergeCell ref="B14:C14"/>
    <mergeCell ref="F14:G14"/>
  </mergeCells>
  <hyperlinks>
    <hyperlink ref="A40" location="_ftn1" display="_ftn1"/>
    <hyperlink ref="A398" location="_ftnref1" display="_ftnref1"/>
  </hyperlinks>
  <pageMargins left="0.7" right="0.7" top="0.75" bottom="0.75" header="0.3" footer="0.3"/>
  <pageSetup paperSize="9" scale="5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12"/>
  <sheetViews>
    <sheetView zoomScale="80" zoomScaleNormal="80" workbookViewId="0">
      <selection sqref="A1:G93"/>
    </sheetView>
  </sheetViews>
  <sheetFormatPr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243" t="s">
        <v>1280</v>
      </c>
      <c r="B1" s="243"/>
    </row>
    <row r="2" spans="1:13" ht="31.5" x14ac:dyDescent="0.25">
      <c r="A2" s="21" t="s">
        <v>1279</v>
      </c>
      <c r="B2" s="21"/>
      <c r="C2" s="22"/>
      <c r="D2" s="22"/>
      <c r="E2" s="22"/>
      <c r="F2" s="177" t="s">
        <v>1628</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24</v>
      </c>
      <c r="C4" s="27" t="s">
        <v>173</v>
      </c>
      <c r="D4" s="25"/>
      <c r="E4" s="25"/>
      <c r="F4" s="22"/>
      <c r="G4" s="22"/>
      <c r="H4" s="22"/>
      <c r="I4" s="35" t="s">
        <v>1272</v>
      </c>
      <c r="J4" s="83" t="s">
        <v>975</v>
      </c>
      <c r="L4" s="22"/>
      <c r="M4" s="22"/>
    </row>
    <row r="5" spans="1:13" ht="15.75" thickBot="1" x14ac:dyDescent="0.3">
      <c r="H5" s="22"/>
      <c r="I5" s="103" t="s">
        <v>977</v>
      </c>
      <c r="J5" s="24" t="s">
        <v>978</v>
      </c>
      <c r="L5" s="22"/>
      <c r="M5" s="22"/>
    </row>
    <row r="6" spans="1:13" ht="18.75" x14ac:dyDescent="0.25">
      <c r="A6" s="28"/>
      <c r="B6" s="29" t="s">
        <v>1180</v>
      </c>
      <c r="C6" s="28"/>
      <c r="E6" s="30"/>
      <c r="F6" s="30"/>
      <c r="G6" s="30"/>
      <c r="H6" s="22"/>
      <c r="I6" s="103" t="s">
        <v>980</v>
      </c>
      <c r="J6" s="24" t="s">
        <v>981</v>
      </c>
      <c r="L6" s="22"/>
      <c r="M6" s="22"/>
    </row>
    <row r="7" spans="1:13" x14ac:dyDescent="0.25">
      <c r="B7" s="32" t="s">
        <v>1278</v>
      </c>
      <c r="H7" s="22"/>
      <c r="I7" s="103" t="s">
        <v>983</v>
      </c>
      <c r="J7" s="24" t="s">
        <v>984</v>
      </c>
      <c r="L7" s="22"/>
      <c r="M7" s="22"/>
    </row>
    <row r="8" spans="1:13" x14ac:dyDescent="0.25">
      <c r="B8" s="32" t="s">
        <v>1193</v>
      </c>
      <c r="H8" s="22"/>
      <c r="I8" s="103" t="s">
        <v>1270</v>
      </c>
      <c r="J8" s="24" t="s">
        <v>1271</v>
      </c>
      <c r="L8" s="22"/>
      <c r="M8" s="22"/>
    </row>
    <row r="9" spans="1:13" ht="15.75" thickBot="1" x14ac:dyDescent="0.3">
      <c r="B9" s="33" t="s">
        <v>1215</v>
      </c>
      <c r="H9" s="22"/>
      <c r="L9" s="22"/>
      <c r="M9" s="22"/>
    </row>
    <row r="10" spans="1:13" x14ac:dyDescent="0.25">
      <c r="B10" s="34"/>
      <c r="H10" s="22"/>
      <c r="I10" s="104" t="s">
        <v>1274</v>
      </c>
      <c r="L10" s="22"/>
      <c r="M10" s="22"/>
    </row>
    <row r="11" spans="1:13" x14ac:dyDescent="0.25">
      <c r="B11" s="34"/>
      <c r="H11" s="22"/>
      <c r="I11" s="104" t="s">
        <v>1276</v>
      </c>
      <c r="L11" s="22"/>
      <c r="M11" s="22"/>
    </row>
    <row r="12" spans="1:13" ht="37.5" x14ac:dyDescent="0.25">
      <c r="A12" s="35" t="s">
        <v>33</v>
      </c>
      <c r="B12" s="35" t="s">
        <v>1261</v>
      </c>
      <c r="C12" s="36"/>
      <c r="D12" s="36"/>
      <c r="E12" s="36"/>
      <c r="F12" s="36"/>
      <c r="G12" s="36"/>
      <c r="H12" s="22"/>
      <c r="L12" s="22"/>
      <c r="M12" s="22"/>
    </row>
    <row r="13" spans="1:13" ht="15" customHeight="1" x14ac:dyDescent="0.25">
      <c r="A13" s="43"/>
      <c r="B13" s="44" t="s">
        <v>1192</v>
      </c>
      <c r="C13" s="43" t="s">
        <v>1260</v>
      </c>
      <c r="D13" s="43" t="s">
        <v>1273</v>
      </c>
      <c r="E13" s="45"/>
      <c r="F13" s="46"/>
      <c r="G13" s="46"/>
      <c r="H13" s="22"/>
      <c r="L13" s="22"/>
      <c r="M13" s="22"/>
    </row>
    <row r="14" spans="1:13" x14ac:dyDescent="0.25">
      <c r="A14" s="24" t="s">
        <v>1181</v>
      </c>
      <c r="B14" s="41" t="s">
        <v>1170</v>
      </c>
      <c r="C14" s="24" t="s">
        <v>981</v>
      </c>
      <c r="D14" s="24" t="s">
        <v>981</v>
      </c>
      <c r="E14" s="30"/>
      <c r="F14" s="30"/>
      <c r="G14" s="30"/>
      <c r="H14" s="22"/>
      <c r="L14" s="22"/>
      <c r="M14" s="22"/>
    </row>
    <row r="15" spans="1:13" x14ac:dyDescent="0.25">
      <c r="A15" s="24" t="s">
        <v>1182</v>
      </c>
      <c r="B15" s="41" t="s">
        <v>450</v>
      </c>
      <c r="C15" s="24" t="s">
        <v>1283</v>
      </c>
      <c r="D15" s="24" t="s">
        <v>1338</v>
      </c>
      <c r="E15" s="30"/>
      <c r="F15" s="30"/>
      <c r="G15" s="30"/>
      <c r="H15" s="22"/>
      <c r="L15" s="22"/>
      <c r="M15" s="22"/>
    </row>
    <row r="16" spans="1:13" x14ac:dyDescent="0.25">
      <c r="A16" s="24" t="s">
        <v>1183</v>
      </c>
      <c r="B16" s="41" t="s">
        <v>1171</v>
      </c>
      <c r="C16" s="24" t="s">
        <v>981</v>
      </c>
      <c r="D16" s="24" t="s">
        <v>981</v>
      </c>
      <c r="E16" s="30"/>
      <c r="F16" s="30"/>
      <c r="G16" s="30"/>
      <c r="H16" s="22"/>
      <c r="L16" s="22"/>
      <c r="M16" s="22"/>
    </row>
    <row r="17" spans="1:13" x14ac:dyDescent="0.25">
      <c r="A17" s="24" t="s">
        <v>1184</v>
      </c>
      <c r="B17" s="41" t="s">
        <v>1172</v>
      </c>
      <c r="C17" s="24" t="s">
        <v>981</v>
      </c>
      <c r="D17" s="24" t="s">
        <v>981</v>
      </c>
      <c r="E17" s="30"/>
      <c r="F17" s="30"/>
      <c r="G17" s="30"/>
      <c r="H17" s="22"/>
      <c r="L17" s="22"/>
      <c r="M17" s="22"/>
    </row>
    <row r="18" spans="1:13" x14ac:dyDescent="0.25">
      <c r="A18" s="24" t="s">
        <v>1185</v>
      </c>
      <c r="B18" s="41" t="s">
        <v>1173</v>
      </c>
      <c r="C18" s="24" t="s">
        <v>1283</v>
      </c>
      <c r="D18" s="24" t="s">
        <v>1338</v>
      </c>
      <c r="E18" s="30"/>
      <c r="F18" s="30"/>
      <c r="G18" s="30"/>
      <c r="H18" s="22"/>
      <c r="L18" s="22"/>
      <c r="M18" s="22"/>
    </row>
    <row r="19" spans="1:13" x14ac:dyDescent="0.25">
      <c r="A19" s="24" t="s">
        <v>1186</v>
      </c>
      <c r="B19" s="41" t="s">
        <v>1174</v>
      </c>
      <c r="C19" s="24" t="s">
        <v>981</v>
      </c>
      <c r="D19" s="24" t="s">
        <v>981</v>
      </c>
      <c r="E19" s="30"/>
      <c r="F19" s="30"/>
      <c r="G19" s="30"/>
      <c r="H19" s="22"/>
      <c r="L19" s="22"/>
      <c r="M19" s="22"/>
    </row>
    <row r="20" spans="1:13" x14ac:dyDescent="0.25">
      <c r="A20" s="24" t="s">
        <v>1187</v>
      </c>
      <c r="B20" s="41" t="s">
        <v>1175</v>
      </c>
      <c r="C20" s="24" t="s">
        <v>1283</v>
      </c>
      <c r="D20" s="24" t="s">
        <v>1338</v>
      </c>
      <c r="E20" s="30"/>
      <c r="F20" s="30"/>
      <c r="G20" s="30"/>
      <c r="H20" s="22"/>
      <c r="L20" s="22"/>
      <c r="M20" s="22"/>
    </row>
    <row r="21" spans="1:13" x14ac:dyDescent="0.25">
      <c r="A21" s="24" t="s">
        <v>1188</v>
      </c>
      <c r="B21" s="41" t="s">
        <v>1176</v>
      </c>
      <c r="C21" s="24" t="s">
        <v>1293</v>
      </c>
      <c r="D21" s="24" t="s">
        <v>1339</v>
      </c>
      <c r="E21" s="30"/>
      <c r="F21" s="30"/>
      <c r="G21" s="30"/>
      <c r="H21" s="22"/>
      <c r="L21" s="22"/>
      <c r="M21" s="22"/>
    </row>
    <row r="22" spans="1:13" x14ac:dyDescent="0.25">
      <c r="A22" s="24" t="s">
        <v>1189</v>
      </c>
      <c r="B22" s="41" t="s">
        <v>1177</v>
      </c>
      <c r="C22" s="24" t="s">
        <v>981</v>
      </c>
      <c r="D22" s="24" t="s">
        <v>981</v>
      </c>
      <c r="E22" s="30"/>
      <c r="F22" s="30"/>
      <c r="G22" s="30"/>
      <c r="H22" s="22"/>
      <c r="L22" s="22"/>
      <c r="M22" s="22"/>
    </row>
    <row r="23" spans="1:13" x14ac:dyDescent="0.25">
      <c r="A23" s="24" t="s">
        <v>1190</v>
      </c>
      <c r="B23" s="41" t="s">
        <v>1256</v>
      </c>
      <c r="C23" s="24" t="s">
        <v>981</v>
      </c>
      <c r="D23" s="24" t="s">
        <v>981</v>
      </c>
      <c r="E23" s="30"/>
      <c r="F23" s="30"/>
      <c r="G23" s="30"/>
      <c r="H23" s="22"/>
      <c r="L23" s="22"/>
      <c r="M23" s="22"/>
    </row>
    <row r="24" spans="1:13" x14ac:dyDescent="0.25">
      <c r="A24" s="24" t="s">
        <v>1258</v>
      </c>
      <c r="B24" s="41" t="s">
        <v>1257</v>
      </c>
      <c r="C24" s="24" t="s">
        <v>1337</v>
      </c>
      <c r="D24" s="24" t="s">
        <v>1340</v>
      </c>
      <c r="E24" s="30"/>
      <c r="F24" s="30"/>
      <c r="G24" s="30"/>
      <c r="H24" s="22"/>
      <c r="L24" s="22"/>
      <c r="M24" s="22"/>
    </row>
    <row r="25" spans="1:13" ht="15" hidden="1" customHeight="1" outlineLevel="1" x14ac:dyDescent="0.25">
      <c r="A25" s="24" t="s">
        <v>1191</v>
      </c>
      <c r="B25" s="39"/>
      <c r="D25" s="24" t="s">
        <v>1340</v>
      </c>
      <c r="E25" s="30"/>
      <c r="F25" s="30"/>
      <c r="G25" s="30"/>
      <c r="H25" s="22"/>
      <c r="L25" s="22"/>
      <c r="M25" s="22"/>
    </row>
    <row r="26" spans="1:13" hidden="1" outlineLevel="1" x14ac:dyDescent="0.25">
      <c r="A26" s="24" t="s">
        <v>1194</v>
      </c>
      <c r="B26" s="39"/>
      <c r="E26" s="30"/>
      <c r="F26" s="30"/>
      <c r="G26" s="30"/>
      <c r="H26" s="22"/>
      <c r="L26" s="22"/>
      <c r="M26" s="22"/>
    </row>
    <row r="27" spans="1:13" hidden="1" outlineLevel="1" x14ac:dyDescent="0.25">
      <c r="A27" s="24" t="s">
        <v>1195</v>
      </c>
      <c r="B27" s="39"/>
      <c r="E27" s="30"/>
      <c r="F27" s="30"/>
      <c r="G27" s="30"/>
      <c r="H27" s="22"/>
      <c r="L27" s="22"/>
      <c r="M27" s="22"/>
    </row>
    <row r="28" spans="1:13" hidden="1" outlineLevel="1" x14ac:dyDescent="0.25">
      <c r="A28" s="24" t="s">
        <v>1196</v>
      </c>
      <c r="B28" s="39"/>
      <c r="E28" s="30"/>
      <c r="F28" s="30"/>
      <c r="G28" s="30"/>
      <c r="H28" s="22"/>
      <c r="L28" s="22"/>
      <c r="M28" s="22"/>
    </row>
    <row r="29" spans="1:13" hidden="1" outlineLevel="1" x14ac:dyDescent="0.25">
      <c r="A29" s="24" t="s">
        <v>1197</v>
      </c>
      <c r="B29" s="39"/>
      <c r="E29" s="30"/>
      <c r="F29" s="30"/>
      <c r="G29" s="30"/>
      <c r="H29" s="22"/>
      <c r="L29" s="22"/>
      <c r="M29" s="22"/>
    </row>
    <row r="30" spans="1:13" hidden="1" outlineLevel="1" x14ac:dyDescent="0.25">
      <c r="A30" s="24" t="s">
        <v>1198</v>
      </c>
      <c r="B30" s="39"/>
      <c r="E30" s="30"/>
      <c r="F30" s="30"/>
      <c r="G30" s="30"/>
      <c r="H30" s="22"/>
      <c r="L30" s="22"/>
      <c r="M30" s="22"/>
    </row>
    <row r="31" spans="1:13" hidden="1" outlineLevel="1" x14ac:dyDescent="0.25">
      <c r="A31" s="24" t="s">
        <v>1199</v>
      </c>
      <c r="B31" s="39"/>
      <c r="E31" s="30"/>
      <c r="F31" s="30"/>
      <c r="G31" s="30"/>
      <c r="H31" s="22"/>
      <c r="L31" s="22"/>
      <c r="M31" s="22"/>
    </row>
    <row r="32" spans="1:13" hidden="1" outlineLevel="1" x14ac:dyDescent="0.25">
      <c r="A32" s="24" t="s">
        <v>1200</v>
      </c>
      <c r="B32" s="39"/>
      <c r="E32" s="30"/>
      <c r="F32" s="30"/>
      <c r="G32" s="30"/>
      <c r="H32" s="22"/>
      <c r="L32" s="22"/>
      <c r="M32" s="22"/>
    </row>
    <row r="33" spans="1:13" ht="18.75" collapsed="1" x14ac:dyDescent="0.25">
      <c r="A33" s="36"/>
      <c r="B33" s="35" t="s">
        <v>1193</v>
      </c>
      <c r="C33" s="36"/>
      <c r="D33" s="36"/>
      <c r="E33" s="36"/>
      <c r="F33" s="36"/>
      <c r="G33" s="36"/>
      <c r="H33" s="22"/>
      <c r="L33" s="22"/>
      <c r="M33" s="22"/>
    </row>
    <row r="34" spans="1:13" ht="15" customHeight="1" x14ac:dyDescent="0.25">
      <c r="A34" s="43"/>
      <c r="B34" s="44" t="s">
        <v>1178</v>
      </c>
      <c r="C34" s="43" t="s">
        <v>1269</v>
      </c>
      <c r="D34" s="43" t="s">
        <v>1273</v>
      </c>
      <c r="E34" s="43" t="s">
        <v>1179</v>
      </c>
      <c r="F34" s="46"/>
      <c r="G34" s="46"/>
      <c r="H34" s="22"/>
      <c r="L34" s="22"/>
      <c r="M34" s="22"/>
    </row>
    <row r="35" spans="1:13" x14ac:dyDescent="0.25">
      <c r="A35" s="24" t="s">
        <v>1216</v>
      </c>
      <c r="B35" s="24" t="s">
        <v>1283</v>
      </c>
      <c r="C35" s="24" t="s">
        <v>981</v>
      </c>
      <c r="D35" s="24" t="s">
        <v>1338</v>
      </c>
      <c r="E35" s="101" t="s">
        <v>1626</v>
      </c>
      <c r="F35" s="102"/>
      <c r="G35" s="102"/>
      <c r="H35" s="22"/>
      <c r="L35" s="22"/>
      <c r="M35" s="22"/>
    </row>
    <row r="36" spans="1:13" x14ac:dyDescent="0.25">
      <c r="A36" s="24" t="s">
        <v>1217</v>
      </c>
      <c r="B36" s="41"/>
      <c r="H36" s="22"/>
      <c r="L36" s="22"/>
      <c r="M36" s="22"/>
    </row>
    <row r="37" spans="1:13" hidden="1" x14ac:dyDescent="0.25">
      <c r="A37" s="24" t="s">
        <v>1218</v>
      </c>
      <c r="B37" s="41"/>
      <c r="H37" s="22"/>
      <c r="L37" s="22"/>
      <c r="M37" s="22"/>
    </row>
    <row r="38" spans="1:13" hidden="1" x14ac:dyDescent="0.25">
      <c r="A38" s="24" t="s">
        <v>1219</v>
      </c>
      <c r="B38" s="41"/>
      <c r="H38" s="22"/>
      <c r="L38" s="22"/>
      <c r="M38" s="22"/>
    </row>
    <row r="39" spans="1:13" hidden="1" x14ac:dyDescent="0.25">
      <c r="A39" s="24" t="s">
        <v>1220</v>
      </c>
      <c r="B39" s="41"/>
      <c r="H39" s="22"/>
      <c r="L39" s="22"/>
      <c r="M39" s="22"/>
    </row>
    <row r="40" spans="1:13" hidden="1" x14ac:dyDescent="0.25">
      <c r="A40" s="24" t="s">
        <v>1221</v>
      </c>
      <c r="B40" s="41"/>
      <c r="H40" s="22"/>
      <c r="L40" s="22"/>
      <c r="M40" s="22"/>
    </row>
    <row r="41" spans="1:13" hidden="1" x14ac:dyDescent="0.25">
      <c r="A41" s="24" t="s">
        <v>1222</v>
      </c>
      <c r="B41" s="41"/>
      <c r="H41" s="22"/>
      <c r="L41" s="22"/>
      <c r="M41" s="22"/>
    </row>
    <row r="42" spans="1:13" hidden="1" x14ac:dyDescent="0.25">
      <c r="A42" s="24" t="s">
        <v>1223</v>
      </c>
      <c r="B42" s="41"/>
      <c r="H42" s="22"/>
      <c r="L42" s="22"/>
      <c r="M42" s="22"/>
    </row>
    <row r="43" spans="1:13" hidden="1" x14ac:dyDescent="0.25">
      <c r="A43" s="24" t="s">
        <v>1224</v>
      </c>
      <c r="B43" s="41"/>
      <c r="H43" s="22"/>
      <c r="L43" s="22"/>
      <c r="M43" s="22"/>
    </row>
    <row r="44" spans="1:13" hidden="1" x14ac:dyDescent="0.25">
      <c r="A44" s="24" t="s">
        <v>1225</v>
      </c>
      <c r="B44" s="41"/>
      <c r="H44" s="22"/>
      <c r="L44" s="22"/>
      <c r="M44" s="22"/>
    </row>
    <row r="45" spans="1:13" hidden="1" x14ac:dyDescent="0.25">
      <c r="A45" s="24" t="s">
        <v>1226</v>
      </c>
      <c r="B45" s="41"/>
      <c r="H45" s="22"/>
      <c r="L45" s="22"/>
      <c r="M45" s="22"/>
    </row>
    <row r="46" spans="1:13" hidden="1" x14ac:dyDescent="0.25">
      <c r="A46" s="24" t="s">
        <v>1227</v>
      </c>
      <c r="B46" s="41"/>
      <c r="H46" s="22"/>
      <c r="L46" s="22"/>
      <c r="M46" s="22"/>
    </row>
    <row r="47" spans="1:13" hidden="1" x14ac:dyDescent="0.25">
      <c r="A47" s="24" t="s">
        <v>1228</v>
      </c>
      <c r="B47" s="41"/>
      <c r="H47" s="22"/>
      <c r="L47" s="22"/>
      <c r="M47" s="22"/>
    </row>
    <row r="48" spans="1:13" hidden="1" x14ac:dyDescent="0.25">
      <c r="A48" s="24" t="s">
        <v>1229</v>
      </c>
      <c r="B48" s="41"/>
      <c r="H48" s="22"/>
      <c r="L48" s="22"/>
      <c r="M48" s="22"/>
    </row>
    <row r="49" spans="1:13" hidden="1" x14ac:dyDescent="0.25">
      <c r="A49" s="24" t="s">
        <v>1230</v>
      </c>
      <c r="B49" s="41"/>
      <c r="H49" s="22"/>
      <c r="L49" s="22"/>
      <c r="M49" s="22"/>
    </row>
    <row r="50" spans="1:13" hidden="1" x14ac:dyDescent="0.25">
      <c r="A50" s="24" t="s">
        <v>1231</v>
      </c>
      <c r="B50" s="41"/>
      <c r="H50" s="22"/>
      <c r="L50" s="22"/>
      <c r="M50" s="22"/>
    </row>
    <row r="51" spans="1:13" hidden="1" x14ac:dyDescent="0.25">
      <c r="A51" s="24" t="s">
        <v>1232</v>
      </c>
      <c r="B51" s="41"/>
      <c r="H51" s="22"/>
      <c r="L51" s="22"/>
      <c r="M51" s="22"/>
    </row>
    <row r="52" spans="1:13" hidden="1" x14ac:dyDescent="0.25">
      <c r="A52" s="24" t="s">
        <v>1233</v>
      </c>
      <c r="B52" s="41"/>
      <c r="H52" s="22"/>
      <c r="L52" s="22"/>
      <c r="M52" s="22"/>
    </row>
    <row r="53" spans="1:13" hidden="1" x14ac:dyDescent="0.25">
      <c r="A53" s="24" t="s">
        <v>1234</v>
      </c>
      <c r="B53" s="41"/>
      <c r="H53" s="22"/>
      <c r="L53" s="22"/>
      <c r="M53" s="22"/>
    </row>
    <row r="54" spans="1:13" hidden="1" x14ac:dyDescent="0.25">
      <c r="A54" s="24" t="s">
        <v>1235</v>
      </c>
      <c r="B54" s="41"/>
      <c r="H54" s="22"/>
      <c r="L54" s="22"/>
      <c r="M54" s="22"/>
    </row>
    <row r="55" spans="1:13" hidden="1" x14ac:dyDescent="0.25">
      <c r="A55" s="24" t="s">
        <v>1236</v>
      </c>
      <c r="B55" s="41"/>
      <c r="H55" s="22"/>
      <c r="L55" s="22"/>
      <c r="M55" s="22"/>
    </row>
    <row r="56" spans="1:13" hidden="1" x14ac:dyDescent="0.25">
      <c r="A56" s="24" t="s">
        <v>1237</v>
      </c>
      <c r="B56" s="41"/>
      <c r="H56" s="22"/>
      <c r="L56" s="22"/>
      <c r="M56" s="22"/>
    </row>
    <row r="57" spans="1:13" hidden="1" x14ac:dyDescent="0.25">
      <c r="A57" s="24" t="s">
        <v>1238</v>
      </c>
      <c r="B57" s="41"/>
      <c r="H57" s="22"/>
      <c r="L57" s="22"/>
      <c r="M57" s="22"/>
    </row>
    <row r="58" spans="1:13" hidden="1" x14ac:dyDescent="0.25">
      <c r="A58" s="24" t="s">
        <v>1239</v>
      </c>
      <c r="B58" s="41"/>
      <c r="H58" s="22"/>
      <c r="L58" s="22"/>
      <c r="M58" s="22"/>
    </row>
    <row r="59" spans="1:13" hidden="1" x14ac:dyDescent="0.25">
      <c r="A59" s="24" t="s">
        <v>1240</v>
      </c>
      <c r="B59" s="41"/>
      <c r="H59" s="22"/>
      <c r="L59" s="22"/>
      <c r="M59" s="22"/>
    </row>
    <row r="60" spans="1:13" hidden="1" outlineLevel="1" x14ac:dyDescent="0.25">
      <c r="A60" s="24" t="s">
        <v>1201</v>
      </c>
      <c r="B60" s="41"/>
      <c r="E60" s="41"/>
      <c r="F60" s="41"/>
      <c r="G60" s="41"/>
      <c r="H60" s="22"/>
      <c r="L60" s="22"/>
      <c r="M60" s="22"/>
    </row>
    <row r="61" spans="1:13" hidden="1" outlineLevel="1" x14ac:dyDescent="0.25">
      <c r="A61" s="24" t="s">
        <v>1202</v>
      </c>
      <c r="B61" s="41"/>
      <c r="E61" s="41"/>
      <c r="F61" s="41"/>
      <c r="G61" s="41"/>
      <c r="H61" s="22"/>
      <c r="L61" s="22"/>
      <c r="M61" s="22"/>
    </row>
    <row r="62" spans="1:13" hidden="1" outlineLevel="1" x14ac:dyDescent="0.25">
      <c r="A62" s="24" t="s">
        <v>1203</v>
      </c>
      <c r="B62" s="41"/>
      <c r="E62" s="41"/>
      <c r="F62" s="41"/>
      <c r="G62" s="41"/>
      <c r="H62" s="22"/>
      <c r="L62" s="22"/>
      <c r="M62" s="22"/>
    </row>
    <row r="63" spans="1:13" hidden="1" outlineLevel="1" x14ac:dyDescent="0.25">
      <c r="A63" s="24" t="s">
        <v>1204</v>
      </c>
      <c r="B63" s="41"/>
      <c r="E63" s="41"/>
      <c r="F63" s="41"/>
      <c r="G63" s="41"/>
      <c r="H63" s="22"/>
      <c r="L63" s="22"/>
      <c r="M63" s="22"/>
    </row>
    <row r="64" spans="1:13" hidden="1" outlineLevel="1" x14ac:dyDescent="0.25">
      <c r="A64" s="24" t="s">
        <v>1205</v>
      </c>
      <c r="B64" s="41"/>
      <c r="E64" s="41"/>
      <c r="F64" s="41"/>
      <c r="G64" s="41"/>
      <c r="H64" s="22"/>
      <c r="L64" s="22"/>
      <c r="M64" s="22"/>
    </row>
    <row r="65" spans="1:14" hidden="1" outlineLevel="1" x14ac:dyDescent="0.25">
      <c r="A65" s="24" t="s">
        <v>1206</v>
      </c>
      <c r="B65" s="41"/>
      <c r="E65" s="41"/>
      <c r="F65" s="41"/>
      <c r="G65" s="41"/>
      <c r="H65" s="22"/>
      <c r="L65" s="22"/>
      <c r="M65" s="22"/>
    </row>
    <row r="66" spans="1:14" hidden="1" outlineLevel="1" x14ac:dyDescent="0.25">
      <c r="A66" s="24" t="s">
        <v>1207</v>
      </c>
      <c r="B66" s="41"/>
      <c r="E66" s="41"/>
      <c r="F66" s="41"/>
      <c r="G66" s="41"/>
      <c r="H66" s="22"/>
      <c r="L66" s="22"/>
      <c r="M66" s="22"/>
    </row>
    <row r="67" spans="1:14" hidden="1" outlineLevel="1" x14ac:dyDescent="0.25">
      <c r="A67" s="24" t="s">
        <v>1208</v>
      </c>
      <c r="B67" s="41"/>
      <c r="E67" s="41"/>
      <c r="F67" s="41"/>
      <c r="G67" s="41"/>
      <c r="H67" s="22"/>
      <c r="L67" s="22"/>
      <c r="M67" s="22"/>
    </row>
    <row r="68" spans="1:14" hidden="1" outlineLevel="1" x14ac:dyDescent="0.25">
      <c r="A68" s="24" t="s">
        <v>1209</v>
      </c>
      <c r="B68" s="41"/>
      <c r="E68" s="41"/>
      <c r="F68" s="41"/>
      <c r="G68" s="41"/>
      <c r="H68" s="22"/>
      <c r="L68" s="22"/>
      <c r="M68" s="22"/>
    </row>
    <row r="69" spans="1:14" hidden="1" outlineLevel="1" x14ac:dyDescent="0.25">
      <c r="A69" s="24" t="s">
        <v>1210</v>
      </c>
      <c r="B69" s="41"/>
      <c r="E69" s="41"/>
      <c r="F69" s="41"/>
      <c r="G69" s="41"/>
      <c r="H69" s="22"/>
      <c r="L69" s="22"/>
      <c r="M69" s="22"/>
    </row>
    <row r="70" spans="1:14" hidden="1" outlineLevel="1" x14ac:dyDescent="0.25">
      <c r="A70" s="24" t="s">
        <v>1211</v>
      </c>
      <c r="B70" s="41"/>
      <c r="E70" s="41"/>
      <c r="F70" s="41"/>
      <c r="G70" s="41"/>
      <c r="H70" s="22"/>
      <c r="L70" s="22"/>
      <c r="M70" s="22"/>
    </row>
    <row r="71" spans="1:14" hidden="1" outlineLevel="1" x14ac:dyDescent="0.25">
      <c r="A71" s="24" t="s">
        <v>1212</v>
      </c>
      <c r="B71" s="41"/>
      <c r="E71" s="41"/>
      <c r="F71" s="41"/>
      <c r="G71" s="41"/>
      <c r="H71" s="22"/>
      <c r="L71" s="22"/>
      <c r="M71" s="22"/>
    </row>
    <row r="72" spans="1:14" hidden="1" outlineLevel="1" x14ac:dyDescent="0.25">
      <c r="A72" s="24" t="s">
        <v>1213</v>
      </c>
      <c r="B72" s="41"/>
      <c r="E72" s="41"/>
      <c r="F72" s="41"/>
      <c r="G72" s="41"/>
      <c r="H72" s="22"/>
      <c r="L72" s="22"/>
      <c r="M72" s="22"/>
    </row>
    <row r="73" spans="1:14" ht="18.75" collapsed="1" x14ac:dyDescent="0.25">
      <c r="A73" s="36"/>
      <c r="B73" s="35" t="s">
        <v>1215</v>
      </c>
      <c r="C73" s="36"/>
      <c r="D73" s="36"/>
      <c r="E73" s="36"/>
      <c r="F73" s="36"/>
      <c r="G73" s="36"/>
      <c r="H73" s="22"/>
    </row>
    <row r="74" spans="1:14" ht="15" customHeight="1" x14ac:dyDescent="0.25">
      <c r="A74" s="43"/>
      <c r="B74" s="44" t="s">
        <v>936</v>
      </c>
      <c r="C74" s="43" t="s">
        <v>1277</v>
      </c>
      <c r="D74" s="43"/>
      <c r="E74" s="46"/>
      <c r="F74" s="46"/>
      <c r="G74" s="46"/>
      <c r="H74" s="53"/>
      <c r="I74" s="53"/>
      <c r="J74" s="53"/>
      <c r="K74" s="53"/>
      <c r="L74" s="53"/>
      <c r="M74" s="53"/>
      <c r="N74" s="53"/>
    </row>
    <row r="75" spans="1:14" x14ac:dyDescent="0.25">
      <c r="A75" s="24" t="s">
        <v>1241</v>
      </c>
      <c r="B75" s="24" t="s">
        <v>1259</v>
      </c>
      <c r="C75" s="111">
        <v>67.972564245565167</v>
      </c>
      <c r="H75" s="22"/>
    </row>
    <row r="76" spans="1:14" x14ac:dyDescent="0.25">
      <c r="A76" s="24" t="s">
        <v>1242</v>
      </c>
      <c r="B76" s="24" t="s">
        <v>1275</v>
      </c>
      <c r="C76" s="106">
        <v>215.24299421250348</v>
      </c>
      <c r="H76" s="22"/>
    </row>
    <row r="77" spans="1:14" hidden="1" outlineLevel="1" x14ac:dyDescent="0.25">
      <c r="A77" s="24" t="s">
        <v>1243</v>
      </c>
      <c r="H77" s="22"/>
    </row>
    <row r="78" spans="1:14" hidden="1" outlineLevel="1" x14ac:dyDescent="0.25">
      <c r="A78" s="24" t="s">
        <v>1244</v>
      </c>
      <c r="H78" s="22"/>
    </row>
    <row r="79" spans="1:14" hidden="1" outlineLevel="1" x14ac:dyDescent="0.25">
      <c r="A79" s="24" t="s">
        <v>1245</v>
      </c>
      <c r="H79" s="22"/>
    </row>
    <row r="80" spans="1:14" hidden="1" outlineLevel="1" x14ac:dyDescent="0.25">
      <c r="A80" s="24" t="s">
        <v>1246</v>
      </c>
      <c r="H80" s="22"/>
    </row>
    <row r="81" spans="1:8" collapsed="1" x14ac:dyDescent="0.25">
      <c r="A81" s="43"/>
      <c r="B81" s="44" t="s">
        <v>1247</v>
      </c>
      <c r="C81" s="43" t="s">
        <v>534</v>
      </c>
      <c r="D81" s="43" t="s">
        <v>535</v>
      </c>
      <c r="E81" s="46" t="s">
        <v>937</v>
      </c>
      <c r="F81" s="46" t="s">
        <v>938</v>
      </c>
      <c r="G81" s="46" t="s">
        <v>1268</v>
      </c>
      <c r="H81" s="22"/>
    </row>
    <row r="82" spans="1:8" x14ac:dyDescent="0.25">
      <c r="A82" s="24" t="s">
        <v>1248</v>
      </c>
      <c r="B82" s="24" t="s">
        <v>1262</v>
      </c>
      <c r="C82" s="112">
        <v>1.2182290351590757E-4</v>
      </c>
      <c r="D82" s="112">
        <v>1.2765975470934623E-3</v>
      </c>
      <c r="E82" s="112" t="s">
        <v>981</v>
      </c>
      <c r="F82" s="112" t="s">
        <v>981</v>
      </c>
      <c r="G82" s="112">
        <v>1.4958187394639749E-4</v>
      </c>
      <c r="H82" s="22"/>
    </row>
    <row r="83" spans="1:8" x14ac:dyDescent="0.25">
      <c r="A83" s="24" t="s">
        <v>1249</v>
      </c>
      <c r="B83" s="24" t="s">
        <v>1265</v>
      </c>
      <c r="C83" s="112">
        <v>4.8229125269628262E-3</v>
      </c>
      <c r="D83" s="112">
        <v>7.0527372525683212E-3</v>
      </c>
      <c r="E83" s="112" t="s">
        <v>981</v>
      </c>
      <c r="F83" s="112" t="s">
        <v>981</v>
      </c>
      <c r="G83" s="112">
        <v>4.87651401468619E-3</v>
      </c>
      <c r="H83" s="22"/>
    </row>
    <row r="84" spans="1:8" x14ac:dyDescent="0.25">
      <c r="A84" s="24" t="s">
        <v>1250</v>
      </c>
      <c r="B84" s="24" t="s">
        <v>1263</v>
      </c>
      <c r="C84" s="112">
        <v>2.5075682836117261E-3</v>
      </c>
      <c r="D84" s="112">
        <v>3.5354622915189722E-3</v>
      </c>
      <c r="E84" s="112" t="s">
        <v>981</v>
      </c>
      <c r="F84" s="112" t="s">
        <v>981</v>
      </c>
      <c r="G84" s="112">
        <v>2.532277242770675E-3</v>
      </c>
      <c r="H84" s="22"/>
    </row>
    <row r="85" spans="1:8" x14ac:dyDescent="0.25">
      <c r="A85" s="24" t="s">
        <v>1251</v>
      </c>
      <c r="B85" s="24" t="s">
        <v>1264</v>
      </c>
      <c r="C85" s="112">
        <v>3.3787650924530042E-3</v>
      </c>
      <c r="D85" s="112">
        <v>5.3647006507522559E-3</v>
      </c>
      <c r="E85" s="112" t="s">
        <v>981</v>
      </c>
      <c r="F85" s="112" t="s">
        <v>981</v>
      </c>
      <c r="G85" s="112">
        <v>3.4265038672211569E-3</v>
      </c>
      <c r="H85" s="22"/>
    </row>
    <row r="86" spans="1:8" x14ac:dyDescent="0.25">
      <c r="A86" s="24" t="s">
        <v>1267</v>
      </c>
      <c r="B86" s="24" t="s">
        <v>1266</v>
      </c>
      <c r="C86" s="112">
        <v>2.7114857818381216E-3</v>
      </c>
      <c r="D86" s="112">
        <v>2.8719555221761767E-3</v>
      </c>
      <c r="E86" s="112" t="s">
        <v>981</v>
      </c>
      <c r="F86" s="112" t="s">
        <v>981</v>
      </c>
      <c r="G86" s="112">
        <v>2.7153432227277141E-3</v>
      </c>
      <c r="H86" s="22"/>
    </row>
    <row r="87" spans="1:8" hidden="1" outlineLevel="1" x14ac:dyDescent="0.25">
      <c r="A87" s="24" t="s">
        <v>1252</v>
      </c>
      <c r="H87" s="22"/>
    </row>
    <row r="88" spans="1:8" hidden="1" outlineLevel="1" x14ac:dyDescent="0.25">
      <c r="A88" s="24" t="s">
        <v>1253</v>
      </c>
      <c r="H88" s="22"/>
    </row>
    <row r="89" spans="1:8" hidden="1" outlineLevel="1" x14ac:dyDescent="0.25">
      <c r="A89" s="24" t="s">
        <v>1254</v>
      </c>
      <c r="H89" s="22"/>
    </row>
    <row r="90" spans="1:8" hidden="1" outlineLevel="1" x14ac:dyDescent="0.25">
      <c r="A90" s="24" t="s">
        <v>1255</v>
      </c>
      <c r="H90" s="22"/>
    </row>
    <row r="91" spans="1:8" collapsed="1"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password="CD16" sheet="1" objects="1" scenarios="1"/>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Introduction</vt:lpstr>
      <vt:lpstr>A. HTT General</vt:lpstr>
      <vt:lpstr>B1. HTT Mortgage Assets</vt:lpstr>
      <vt:lpstr>C. HTT Harmonised Glossary</vt:lpstr>
      <vt:lpstr>Disclaimer</vt:lpstr>
      <vt:lpstr>D. Insert Nat Trans Templ</vt:lpstr>
      <vt:lpstr>E. Optional ECB-ECAIs data</vt:lpstr>
      <vt:lpstr>'D. Insert Nat Trans Templ'!_ftn1</vt:lpstr>
      <vt:lpstr>'D. Insert Nat Trans Templ'!_ftnref1</vt:lpstr>
      <vt:lpstr>Disclaimer!general_tc</vt:lpstr>
      <vt:lpstr>'A. HTT General'!Print_Area</vt:lpstr>
      <vt:lpstr>'B1. HTT Mortgage Assets'!Print_Area</vt:lpstr>
      <vt:lpstr>'C. HTT Harmonised Glossary'!Print_Area</vt:lpstr>
      <vt:lpstr>'D. Insert Nat Trans Templ'!Print_Area</vt:lpstr>
      <vt:lpstr>Disclaimer!Print_Area</vt:lpstr>
      <vt:lpstr>'E. Optional ECB-ECAIs data'!Print_Area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2018-10-10T13:57:33Z</cp:lastPrinted>
  <dcterms:created xsi:type="dcterms:W3CDTF">2016-04-21T08:07:20Z</dcterms:created>
  <dcterms:modified xsi:type="dcterms:W3CDTF">2018-10-10T13:57:47Z</dcterms:modified>
</cp:coreProperties>
</file>