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Y:\1320 - Transparency Exercise\Transparency Exercise 2024\Data\Files Workflow\Round 1\1 - ITS Templates\"/>
    </mc:Choice>
  </mc:AlternateContent>
  <workbookProtection workbookAlgorithmName="SHA-512" workbookHashValue="lkUFq868B3NuO8Vn+Wix9QTiSJOaX5EnOlI58N/1DtGuP4G0s0i3jcEPHxtH4aNLoZr8R3ERG9DxbNabQAOypg==" workbookSaltValue="+Dsz1wqQ6LpikdIhm4XnDA==" workbookSpinCount="100000" lockStructure="1"/>
  <bookViews>
    <workbookView xWindow="28760" yWindow="-40" windowWidth="28880" windowHeight="15680" xr2:uid="{F39A85BA-496F-483E-B76B-8CC097480BFC}"/>
  </bookViews>
  <sheets>
    <sheet name="Cover" sheetId="1" r:id="rId1"/>
    <sheet name="Key metrics" sheetId="2" r:id="rId2"/>
    <sheet name="Leverage" sheetId="3" r:id="rId3"/>
    <sheet name="Capital" sheetId="4" r:id="rId4"/>
    <sheet name="RWA OV1" sheetId="5" r:id="rId5"/>
    <sheet name="P&amp;L" sheetId="6" r:id="rId6"/>
    <sheet name="Assets" sheetId="7" r:id="rId7"/>
    <sheet name="Liabilities" sheetId="8" r:id="rId8"/>
    <sheet name="Market Risk" sheetId="9" r:id="rId9"/>
    <sheet name="Credit Risk_STA_a" sheetId="10" r:id="rId10"/>
    <sheet name="Credit Risk_IRB_a" sheetId="12" r:id="rId11"/>
    <sheet name="Sovereign" sheetId="14" r:id="rId12"/>
    <sheet name="NPE" sheetId="15" r:id="rId13"/>
    <sheet name="Forborne exposures" sheetId="16" r:id="rId14"/>
    <sheet name="NACE" sheetId="17" r:id="rId15"/>
    <sheet name="Collateral" sheetId="18" r:id="rId16"/>
    <sheet name="Relevant previous FAQs" sheetId="19" r:id="rId17"/>
  </sheets>
  <externalReferences>
    <externalReference r:id="rId18"/>
  </externalReferences>
  <definedNames>
    <definedName name="_AMO_ContentDefinition_522764455" hidden="1">"'Partitions:15'"</definedName>
    <definedName name="_AMO_ContentDefinition_522764455.0" hidden="1">"'&lt;ContentDefinition name=""X:\1320 - Transparency Exercises\2024\Data Process\SAS\TemplateData\dataset.sas7bdat"" rsid=""522764455"" type=""DataSet"" format=""ReportXml"" imgfmt=""ActiveX"" created=""06/20/2024 10:31:01"" modifed=""09/05/2024 08:02:'"</definedName>
    <definedName name="_AMO_ContentDefinition_522764455.1" hidden="1">"'02"" user="""" apply=""False"" css=""C:\SASHome\x86\SASAddinforMicrosoftOffice\8\Styles\AMODefault.css"" range=""X__1320___Transparency_Exercises_2024_Data_Process_SAS_TemplateData_dataset_sas7bdat"" auto=""False"" xTime=""00:00:00.0105182"" rTime=""0'"</definedName>
    <definedName name="_AMO_ContentDefinition_522764455.10" hidden="1">"'s7bdat&amp;amp;lt;/RelativePath&amp;amp;gt;&amp;amp;#xD;&amp;amp;#xA;  &amp;amp;lt;ParentDNA&amp;amp;gt;&amp;amp;amp;lt;DNA&amp;amp;amp;gt;&amp;amp;#xD;&amp;amp;#xA;  &amp;amp;amp;lt;Type&amp;amp;amp;gt;LocalFolder&amp;amp;amp;lt;/Type&amp;amp;amp;gt;&amp;amp;#xD;&amp;amp;#xA;  &amp;amp;amp;lt;Name&amp;amp;amp;gt;Template'"</definedName>
    <definedName name="_AMO_ContentDefinition_522764455.11" hidden="1">"'Data&amp;amp;amp;lt;/Name&amp;amp;amp;gt;&amp;amp;#xD;&amp;amp;#xA;  &amp;amp;amp;lt;Version&amp;amp;amp;gt;1&amp;amp;amp;lt;/Version&amp;amp;amp;gt;&amp;amp;#xD;&amp;amp;#xA;  &amp;amp;amp;lt;Assembly /&amp;amp;amp;gt;&amp;amp;#xD;&amp;amp;#xA;  &amp;amp;amp;lt;Factory /&amp;amp;amp;gt;&amp;amp;#xD;&amp;amp;#xA;  &amp;amp;am'"</definedName>
    <definedName name="_AMO_ContentDefinition_522764455.12" hidden="1">"'p;lt;FullPath&amp;amp;amp;gt;X:\1320 - Transparency Exercises\2024\Data Process\SAS\TemplateData&amp;amp;amp;lt;/FullPath&amp;amp;amp;gt;&amp;amp;#xD;&amp;amp;#xA;&amp;amp;amp;lt;/DNA&amp;amp;amp;gt;&amp;amp;lt;/ParentDNA&amp;amp;gt;&amp;amp;#xD;&amp;amp;#xA;&amp;amp;lt;/DNA&amp;amp;gt;&amp;quot; Name=&amp;quo'"</definedName>
    <definedName name="_AMO_ContentDefinition_522764455.13" hidden="1">"'t;X:\1320 - Transparency Exercises\2024\Data Process\SAS\TemplateData\dataset.sas7bdat&amp;quot; /&amp;gt;"" /&gt;_x000D_
  &lt;param n=""DataRowCount"" v=""728680"" /&gt;_x000D_
  &lt;param n=""DataColCount"" v=""4"" /&gt;_x000D_
  &lt;param n=""ObsColumn"" v=""false"" /&gt;_x000D_
  &lt;param n=""ExcelF'"</definedName>
    <definedName name="_AMO_ContentDefinition_522764455.14" hidden="1">"'ormattingHash"" v=""-844579766"" /&gt;_x000D_
  &lt;param n=""ExcelFormatting"" v=""Automatic"" /&gt;_x000D_
  &lt;ExcelXMLOptions AdjColWidths=""True"" RowOpt=""InsertCells"" ColOpt=""InsertCells"" /&gt;_x000D_
&lt;/ContentDefinition&gt;'"</definedName>
    <definedName name="_AMO_ContentDefinition_522764455.2" hidden="1">"'0:00:57.9492278"" bgnew=""False"" nFmt=""False"" grphSet=""True"" imgY=""0"" imgX=""0"" redirect=""False""&gt;_x000D_
  &lt;files /&gt;_x000D_
  &lt;parents /&gt;_x000D_
  &lt;children /&gt;_x000D_
  &lt;param n=""DisplayName"" v=""X:\1320 - Transparency Exercises\2024\Data Process\SAS\TemplateData'"</definedName>
    <definedName name="_AMO_ContentDefinition_522764455.3" hidden="1">"'\dataset.sas7bdat"" /&gt;_x000D_
  &lt;param n=""DisplayType"" v=""Data Set"" /&gt;_x000D_
  &lt;param n=""AMO_Version"" v=""8.3"" /&gt;_x000D_
  &lt;param n=""ServerHostName"" v=""sas-meta.eba.europa.eu"" /&gt;_x000D_
  &lt;param n=""DataSourceType"" v=""SAS DATASET"" /&gt;_x000D_
  &lt;param n=""SASFilter'"</definedName>
    <definedName name="_AMO_ContentDefinition_522764455.4" hidden="1">"'"" v="""" /&gt;_x000D_
  &lt;param n=""MoreSheetsForRows"" v=""True"" /&gt;_x000D_
  &lt;param n=""PageSize"" v=""500"" /&gt;_x000D_
  &lt;param n=""ShowRowNumbers"" v=""False"" /&gt;_x000D_
  &lt;param n=""ShowInfoInSheet"" v=""False"" /&gt;_x000D_
  &lt;param n=""CredKey"" v=""X:\1320 - Transparency Exercise'"</definedName>
    <definedName name="_AMO_ContentDefinition_522764455.5" hidden="1">"'s\2024\Data Process\SAS\TemplateData\dataset.sas7bdat"" /&gt;_x000D_
  &lt;param n=""ClassName"" v=""SAS.OfficeAddin.DataViewItem"" /&gt;_x000D_
  &lt;param n=""ServerName"" v="""" /&gt;_x000D_
  &lt;param n=""DataSource"" v=""&amp;lt;SasDataSource Version=&amp;quot;4.2&amp;quot; Type=&amp;quot;SAS.Ser'"</definedName>
    <definedName name="_AMO_ContentDefinition_522764455.6" hidden="1">"'vers.Dataset&amp;quot; FilterDS=&amp;quot;&amp;amp;lt;?xml version=&amp;amp;quot;1.0&amp;amp;quot; encoding=&amp;amp;quot;utf-16&amp;amp;quot;?&amp;amp;gt;&amp;amp;lt;FilterTree&amp;amp;gt;&amp;amp;lt;TreeRoot /&amp;amp;gt;&amp;amp;lt;/FilterTree&amp;amp;gt;&amp;quot; ColSelFlg=&amp;quot;0&amp;quot; DNA=&amp;quot;&amp;amp;lt;'"</definedName>
    <definedName name="_AMO_ContentDefinition_522764455.7" hidden="1">"'DNA&amp;amp;gt;&amp;amp;#xD;&amp;amp;#xA;  &amp;amp;lt;Type&amp;amp;gt;LocalFile&amp;amp;lt;/Type&amp;amp;gt;&amp;amp;#xD;&amp;amp;#xA;  &amp;amp;lt;Name&amp;amp;gt;dataset.sas7bdat&amp;amp;lt;/Name&amp;amp;gt;&amp;amp;#xD;&amp;amp;#xA;  &amp;amp;lt;Version&amp;amp;gt;1&amp;amp;lt;/Version&amp;amp;gt;&amp;amp;#xD;&amp;amp;#xA;  &amp;amp;'"</definedName>
    <definedName name="_AMO_ContentDefinition_522764455.8" hidden="1">"'lt;Assembly /&amp;amp;gt;&amp;amp;#xD;&amp;amp;#xA;  &amp;amp;lt;Factory /&amp;amp;gt;&amp;amp;#xD;&amp;amp;#xA;  &amp;amp;lt;ParentName&amp;amp;gt;TemplateData&amp;amp;lt;/ParentName&amp;amp;gt;&amp;amp;#xD;&amp;amp;#xA;  &amp;amp;lt;Delimiter&amp;amp;gt;\&amp;amp;lt;/Delimiter&amp;amp;gt;&amp;amp;#xD;&amp;amp;#xA;  &amp;amp;lt;'"</definedName>
    <definedName name="_AMO_ContentDefinition_522764455.9" hidden="1">"'FullPath&amp;amp;gt;X:\1320 - Transparency Exercises\2024\Data Process\SAS\TemplateData\dataset.sas7bdat&amp;amp;lt;/FullPath&amp;amp;gt;&amp;amp;#xD;&amp;amp;#xA;  &amp;amp;lt;RelativePath&amp;amp;gt;X:\1320 - Transparency Exercises\2024\Data Process\SAS\TemplateData\dataset.sa'"</definedName>
    <definedName name="_AMO_ContentLocation_522764455__A1" hidden="1">"'Partitions:2'"</definedName>
    <definedName name="_AMO_ContentLocation_522764455__A1.0" hidden="1">"'&lt;ContentLocation path=""A1"" rsid=""522764455"" tag="""" fid=""0""&gt;_x000D_
  &lt;param n=""_NumRows"" v=""728681"" /&gt;_x000D_
  &lt;param n=""_NumCols"" v=""4"" /&gt;_x000D_
  &lt;param n=""SASDataState"" v=""none"" /&gt;_x000D_
  &lt;param n=""SASDataStart"" v=""1"" /&gt;_x000D_
  &lt;param n=""SASDat'"</definedName>
    <definedName name="_AMO_ContentLocation_522764455__A1.1" hidden="1">"'aEnd"" v=""728680"" /&gt;_x000D_
&lt;/ContentLocation&gt;'"</definedName>
    <definedName name="_AMO_RefreshMultipleList" hidden="1">"'&lt;Items&gt;_x000D_
  &lt;Item Id=""522764455"" Checked=""False"" /&gt;_x000D_
&lt;/Items&gt;'"</definedName>
    <definedName name="_AMO_SingleObject_487092107__A1" hidden="1">#REF!</definedName>
    <definedName name="_AMO_SingleObject_522764455__A1" hidden="1">#REF!</definedName>
    <definedName name="_AMO_XmlVersion" hidden="1">"'1'"</definedName>
    <definedName name="_xlnm._FilterDatabase" localSheetId="5" hidden="1">'P&amp;L'!$B$7:$E$50</definedName>
    <definedName name="Banks">#REF!</definedName>
    <definedName name="Count_IR_1">'Credit Risk_IRB_a'!$B$34</definedName>
    <definedName name="Count_IR_10">'Credit Risk_IRB_a'!$B$250</definedName>
    <definedName name="Count_IR_2">'Credit Risk_IRB_a'!$B$58</definedName>
    <definedName name="Count_IR_3">'Credit Risk_IRB_a'!$B$82</definedName>
    <definedName name="Count_IR_4">'Credit Risk_IRB_a'!$B$106</definedName>
    <definedName name="Count_IR_5">'Credit Risk_IRB_a'!$B$130</definedName>
    <definedName name="Count_IR_6">'Credit Risk_IRB_a'!$B$154</definedName>
    <definedName name="Count_IR_7">'Credit Risk_IRB_a'!$B$178</definedName>
    <definedName name="Count_IR_8">'Credit Risk_IRB_a'!$B$202</definedName>
    <definedName name="Count_IR_9">'Credit Risk_IRB_a'!$B$226</definedName>
    <definedName name="Count_ST_1">'Credit Risk_STA_a'!$B$39</definedName>
    <definedName name="Count_ST_10">'Credit Risk_STA_a'!$B$291</definedName>
    <definedName name="Count_ST_2">'Credit Risk_STA_a'!$B$67</definedName>
    <definedName name="Count_ST_3">'Credit Risk_STA_a'!$B$95</definedName>
    <definedName name="Count_ST_4">'Credit Risk_STA_a'!$B$123</definedName>
    <definedName name="Count_ST_5">'Credit Risk_STA_a'!$B$151</definedName>
    <definedName name="Count_ST_6">'Credit Risk_STA_a'!$B$179</definedName>
    <definedName name="Count_ST_7">'Credit Risk_STA_a'!$B$207</definedName>
    <definedName name="Count_ST_8">'Credit Risk_STA_a'!$B$235</definedName>
    <definedName name="Count_ST_9">'Credit Risk_STA_a'!$B$263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EIRange">Cover!$C$6</definedName>
    <definedName name="_xlnm.Print_Area" localSheetId="6">Assets!$B$1:$AD$36</definedName>
    <definedName name="_xlnm.Print_Area" localSheetId="3">Capital!$B$1:$J$64</definedName>
    <definedName name="_xlnm.Print_Area" localSheetId="15">Collateral!$A$1:$V$29</definedName>
    <definedName name="_xlnm.Print_Area" localSheetId="10">'Credit Risk_IRB_a'!$A$1:$AA$269</definedName>
    <definedName name="_xlnm.Print_Area" localSheetId="9">'Credit Risk_STA_a'!$A$1:$S$316</definedName>
    <definedName name="_xlnm.Print_Area" localSheetId="13">'Forborne exposures'!$A$1:$Z$36</definedName>
    <definedName name="_xlnm.Print_Area" localSheetId="1">'Key metrics'!$A$1:$I$30</definedName>
    <definedName name="_xlnm.Print_Area" localSheetId="2">Leverage!$A$1:$J$16</definedName>
    <definedName name="_xlnm.Print_Area" localSheetId="7">Liabilities!$A$1:$I$56</definedName>
    <definedName name="_xlnm.Print_Area" localSheetId="8">'Market Risk'!$A$1:$X$34</definedName>
    <definedName name="_xlnm.Print_Area" localSheetId="14">NACE!$A$1:$Z$35</definedName>
    <definedName name="_xlnm.Print_Area" localSheetId="12">NPE!$A$1:$AL$39</definedName>
    <definedName name="_xlnm.Print_Area" localSheetId="5">'P&amp;L'!$B$1:$F$54</definedName>
    <definedName name="_xlnm.Print_Area" localSheetId="4">'RWA OV1'!$A$1:$G$34</definedName>
    <definedName name="_xlnm.Print_Area" localSheetId="11">Sovereign!$A$1:$AB$384</definedName>
    <definedName name="_xlnm.Print_Titles" localSheetId="15">Collateral!$A:$B,Collateral!$1:$4</definedName>
    <definedName name="_xlnm.Print_Titles" localSheetId="10">'Credit Risk_IRB_a'!$B:$C,'Credit Risk_IRB_a'!$1:$4</definedName>
    <definedName name="_xlnm.Print_Titles" localSheetId="9">'Credit Risk_STA_a'!$B:$C,'Credit Risk_STA_a'!$1:$4</definedName>
    <definedName name="_xlnm.Print_Titles" localSheetId="13">'Forborne exposures'!$B:$B</definedName>
    <definedName name="_xlnm.Print_Titles" localSheetId="7">Liabilities!$2:$5</definedName>
    <definedName name="_xlnm.Print_Titles" localSheetId="14">NACE!$A:$B,NACE!$1:$4</definedName>
    <definedName name="_xlnm.Print_Titles" localSheetId="12">NPE!$B:$B</definedName>
    <definedName name="_xlnm.Print_Titles" localSheetId="11">Sovereign!$A:$B,Sovereign!$1:$11</definedName>
    <definedName name="templat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8" l="1"/>
  <c r="C4" i="17"/>
  <c r="C4" i="16"/>
  <c r="C4" i="15"/>
  <c r="Q355" i="14"/>
  <c r="M355" i="14"/>
  <c r="AA355" i="14"/>
  <c r="Z355" i="14"/>
  <c r="Y355" i="14"/>
  <c r="X355" i="14"/>
  <c r="W355" i="14"/>
  <c r="V355" i="14"/>
  <c r="U355" i="14"/>
  <c r="T355" i="14"/>
  <c r="S355" i="14"/>
  <c r="R355" i="14"/>
  <c r="P355" i="14"/>
  <c r="N355" i="14"/>
  <c r="L355" i="14"/>
  <c r="K355" i="14"/>
  <c r="J355" i="14"/>
  <c r="I355" i="14"/>
  <c r="H355" i="14"/>
  <c r="G355" i="14"/>
  <c r="F355" i="14"/>
  <c r="E355" i="14"/>
  <c r="D355" i="14"/>
  <c r="C355" i="14"/>
  <c r="Q347" i="14"/>
  <c r="P347" i="14"/>
  <c r="M347" i="14"/>
  <c r="AA347" i="14"/>
  <c r="Z347" i="14"/>
  <c r="Y347" i="14"/>
  <c r="X347" i="14"/>
  <c r="W347" i="14"/>
  <c r="V347" i="14"/>
  <c r="U347" i="14"/>
  <c r="T347" i="14"/>
  <c r="S347" i="14"/>
  <c r="R347" i="14"/>
  <c r="N347" i="14"/>
  <c r="L347" i="14"/>
  <c r="K347" i="14"/>
  <c r="J347" i="14"/>
  <c r="I347" i="14"/>
  <c r="H347" i="14"/>
  <c r="G347" i="14"/>
  <c r="F347" i="14"/>
  <c r="E347" i="14"/>
  <c r="D347" i="14"/>
  <c r="C347" i="14"/>
  <c r="K339" i="14"/>
  <c r="R339" i="14"/>
  <c r="Q339" i="14"/>
  <c r="P339" i="14"/>
  <c r="M339" i="14"/>
  <c r="AA339" i="14"/>
  <c r="Z339" i="14"/>
  <c r="Y339" i="14"/>
  <c r="X339" i="14"/>
  <c r="W339" i="14"/>
  <c r="V339" i="14"/>
  <c r="U339" i="14"/>
  <c r="T339" i="14"/>
  <c r="S339" i="14"/>
  <c r="N339" i="14"/>
  <c r="L339" i="14"/>
  <c r="J339" i="14"/>
  <c r="I339" i="14"/>
  <c r="H339" i="14"/>
  <c r="G339" i="14"/>
  <c r="F339" i="14"/>
  <c r="E339" i="14"/>
  <c r="D339" i="14"/>
  <c r="C339" i="14"/>
  <c r="M331" i="14"/>
  <c r="T331" i="14"/>
  <c r="R331" i="14"/>
  <c r="Q331" i="14"/>
  <c r="P331" i="14"/>
  <c r="N331" i="14"/>
  <c r="L331" i="14"/>
  <c r="J331" i="14"/>
  <c r="C331" i="14"/>
  <c r="Z331" i="14"/>
  <c r="Y331" i="14"/>
  <c r="X331" i="14"/>
  <c r="W331" i="14"/>
  <c r="V331" i="14"/>
  <c r="U331" i="14"/>
  <c r="S331" i="14"/>
  <c r="K331" i="14"/>
  <c r="I331" i="14"/>
  <c r="H331" i="14"/>
  <c r="G331" i="14"/>
  <c r="F331" i="14"/>
  <c r="E331" i="14"/>
  <c r="D331" i="14"/>
  <c r="N323" i="14"/>
  <c r="K323" i="14"/>
  <c r="V323" i="14"/>
  <c r="S323" i="14"/>
  <c r="R323" i="14"/>
  <c r="Q323" i="14"/>
  <c r="P323" i="14"/>
  <c r="E323" i="14"/>
  <c r="AA323" i="14"/>
  <c r="Z323" i="14"/>
  <c r="Y323" i="14"/>
  <c r="X323" i="14"/>
  <c r="W323" i="14"/>
  <c r="U323" i="14"/>
  <c r="T323" i="14"/>
  <c r="M323" i="14"/>
  <c r="L323" i="14"/>
  <c r="J323" i="14"/>
  <c r="I323" i="14"/>
  <c r="H323" i="14"/>
  <c r="G323" i="14"/>
  <c r="F323" i="14"/>
  <c r="D323" i="14"/>
  <c r="C323" i="14"/>
  <c r="T315" i="14"/>
  <c r="S315" i="14"/>
  <c r="Q315" i="14"/>
  <c r="P315" i="14"/>
  <c r="M315" i="14"/>
  <c r="X315" i="14"/>
  <c r="U315" i="14"/>
  <c r="R315" i="14"/>
  <c r="N315" i="14"/>
  <c r="G315" i="14"/>
  <c r="D315" i="14"/>
  <c r="C315" i="14"/>
  <c r="AA315" i="14"/>
  <c r="Z315" i="14"/>
  <c r="Y315" i="14"/>
  <c r="W315" i="14"/>
  <c r="V315" i="14"/>
  <c r="L315" i="14"/>
  <c r="K315" i="14"/>
  <c r="J315" i="14"/>
  <c r="I315" i="14"/>
  <c r="H315" i="14"/>
  <c r="F315" i="14"/>
  <c r="E315" i="14"/>
  <c r="U307" i="14"/>
  <c r="R307" i="14"/>
  <c r="N307" i="14"/>
  <c r="D307" i="14"/>
  <c r="Z307" i="14"/>
  <c r="V307" i="14"/>
  <c r="T307" i="14"/>
  <c r="S307" i="14"/>
  <c r="P307" i="14"/>
  <c r="I307" i="14"/>
  <c r="E307" i="14"/>
  <c r="C307" i="14"/>
  <c r="AA307" i="14"/>
  <c r="Y307" i="14"/>
  <c r="X307" i="14"/>
  <c r="W307" i="14"/>
  <c r="Q307" i="14"/>
  <c r="M307" i="14"/>
  <c r="L307" i="14"/>
  <c r="K307" i="14"/>
  <c r="J307" i="14"/>
  <c r="H307" i="14"/>
  <c r="G307" i="14"/>
  <c r="F307" i="14"/>
  <c r="W299" i="14"/>
  <c r="T299" i="14"/>
  <c r="K299" i="14"/>
  <c r="V299" i="14"/>
  <c r="U299" i="14"/>
  <c r="R299" i="14"/>
  <c r="P299" i="14"/>
  <c r="E299" i="14"/>
  <c r="D299" i="14"/>
  <c r="AA299" i="14"/>
  <c r="Z299" i="14"/>
  <c r="Y299" i="14"/>
  <c r="X299" i="14"/>
  <c r="Q299" i="14"/>
  <c r="N299" i="14"/>
  <c r="M299" i="14"/>
  <c r="L299" i="14"/>
  <c r="J299" i="14"/>
  <c r="I299" i="14"/>
  <c r="H299" i="14"/>
  <c r="G299" i="14"/>
  <c r="F299" i="14"/>
  <c r="C299" i="14"/>
  <c r="W291" i="14"/>
  <c r="V291" i="14"/>
  <c r="S291" i="14"/>
  <c r="M291" i="14"/>
  <c r="D291" i="14"/>
  <c r="T291" i="14"/>
  <c r="R291" i="14"/>
  <c r="P291" i="14"/>
  <c r="C291" i="14"/>
  <c r="AA291" i="14"/>
  <c r="Z291" i="14"/>
  <c r="Y291" i="14"/>
  <c r="X291" i="14"/>
  <c r="Q291" i="14"/>
  <c r="N291" i="14"/>
  <c r="L291" i="14"/>
  <c r="K291" i="14"/>
  <c r="J291" i="14"/>
  <c r="I291" i="14"/>
  <c r="H291" i="14"/>
  <c r="G291" i="14"/>
  <c r="F291" i="14"/>
  <c r="E291" i="14"/>
  <c r="E283" i="14"/>
  <c r="V283" i="14"/>
  <c r="U283" i="14"/>
  <c r="T283" i="14"/>
  <c r="S283" i="14"/>
  <c r="R283" i="14"/>
  <c r="P283" i="14"/>
  <c r="D283" i="14"/>
  <c r="C283" i="14"/>
  <c r="AA283" i="14"/>
  <c r="Z283" i="14"/>
  <c r="Y283" i="14"/>
  <c r="X283" i="14"/>
  <c r="W283" i="14"/>
  <c r="Q283" i="14"/>
  <c r="N283" i="14"/>
  <c r="M283" i="14"/>
  <c r="L283" i="14"/>
  <c r="K283" i="14"/>
  <c r="J283" i="14"/>
  <c r="I283" i="14"/>
  <c r="H283" i="14"/>
  <c r="G283" i="14"/>
  <c r="F283" i="14"/>
  <c r="D275" i="14"/>
  <c r="V275" i="14"/>
  <c r="U275" i="14"/>
  <c r="T275" i="14"/>
  <c r="S275" i="14"/>
  <c r="R275" i="14"/>
  <c r="P275" i="14"/>
  <c r="E275" i="14"/>
  <c r="C275" i="14"/>
  <c r="AA275" i="14"/>
  <c r="Z275" i="14"/>
  <c r="Y275" i="14"/>
  <c r="X275" i="14"/>
  <c r="W275" i="14"/>
  <c r="Q275" i="14"/>
  <c r="M275" i="14"/>
  <c r="L275" i="14"/>
  <c r="K275" i="14"/>
  <c r="J275" i="14"/>
  <c r="I275" i="14"/>
  <c r="H275" i="14"/>
  <c r="G275" i="14"/>
  <c r="F275" i="14"/>
  <c r="V267" i="14"/>
  <c r="E267" i="14"/>
  <c r="U267" i="14"/>
  <c r="T267" i="14"/>
  <c r="S267" i="14"/>
  <c r="R267" i="14"/>
  <c r="P267" i="14"/>
  <c r="D267" i="14"/>
  <c r="C267" i="14"/>
  <c r="AA267" i="14"/>
  <c r="Z267" i="14"/>
  <c r="Y267" i="14"/>
  <c r="X267" i="14"/>
  <c r="W267" i="14"/>
  <c r="Q267" i="14"/>
  <c r="N267" i="14"/>
  <c r="M267" i="14"/>
  <c r="L267" i="14"/>
  <c r="K267" i="14"/>
  <c r="J267" i="14"/>
  <c r="I267" i="14"/>
  <c r="H267" i="14"/>
  <c r="G267" i="14"/>
  <c r="F267" i="14"/>
  <c r="P259" i="14"/>
  <c r="F259" i="14"/>
  <c r="W259" i="14"/>
  <c r="V259" i="14"/>
  <c r="U259" i="14"/>
  <c r="T259" i="14"/>
  <c r="S259" i="14"/>
  <c r="Q259" i="14"/>
  <c r="E259" i="14"/>
  <c r="D259" i="14"/>
  <c r="C259" i="14"/>
  <c r="AA259" i="14"/>
  <c r="Z259" i="14"/>
  <c r="Y259" i="14"/>
  <c r="X259" i="14"/>
  <c r="R259" i="14"/>
  <c r="N259" i="14"/>
  <c r="M259" i="14"/>
  <c r="L259" i="14"/>
  <c r="K259" i="14"/>
  <c r="J259" i="14"/>
  <c r="I259" i="14"/>
  <c r="H259" i="14"/>
  <c r="G259" i="14"/>
  <c r="W251" i="14"/>
  <c r="U251" i="14"/>
  <c r="T251" i="14"/>
  <c r="R251" i="14"/>
  <c r="G251" i="14"/>
  <c r="E251" i="14"/>
  <c r="Y251" i="14"/>
  <c r="X251" i="14"/>
  <c r="V251" i="14"/>
  <c r="S251" i="14"/>
  <c r="H251" i="14"/>
  <c r="F251" i="14"/>
  <c r="D251" i="14"/>
  <c r="AA251" i="14"/>
  <c r="Z251" i="14"/>
  <c r="Q251" i="14"/>
  <c r="P251" i="14"/>
  <c r="N251" i="14"/>
  <c r="M251" i="14"/>
  <c r="L251" i="14"/>
  <c r="K251" i="14"/>
  <c r="J251" i="14"/>
  <c r="I251" i="14"/>
  <c r="C251" i="14"/>
  <c r="Y243" i="14"/>
  <c r="T243" i="14"/>
  <c r="S243" i="14"/>
  <c r="Z243" i="14"/>
  <c r="X243" i="14"/>
  <c r="W243" i="14"/>
  <c r="V243" i="14"/>
  <c r="I243" i="14"/>
  <c r="H243" i="14"/>
  <c r="G243" i="14"/>
  <c r="F243" i="14"/>
  <c r="E243" i="14"/>
  <c r="C243" i="14"/>
  <c r="AA243" i="14"/>
  <c r="U243" i="14"/>
  <c r="R243" i="14"/>
  <c r="Q243" i="14"/>
  <c r="P243" i="14"/>
  <c r="N243" i="14"/>
  <c r="M243" i="14"/>
  <c r="L243" i="14"/>
  <c r="K243" i="14"/>
  <c r="J243" i="14"/>
  <c r="D243" i="14"/>
  <c r="AA235" i="14"/>
  <c r="X235" i="14"/>
  <c r="U235" i="14"/>
  <c r="T235" i="14"/>
  <c r="G235" i="14"/>
  <c r="D235" i="14"/>
  <c r="Z235" i="14"/>
  <c r="Y235" i="14"/>
  <c r="W235" i="14"/>
  <c r="V235" i="14"/>
  <c r="K235" i="14"/>
  <c r="I235" i="14"/>
  <c r="H235" i="14"/>
  <c r="F235" i="14"/>
  <c r="E235" i="14"/>
  <c r="R235" i="14"/>
  <c r="Q235" i="14"/>
  <c r="P235" i="14"/>
  <c r="N235" i="14"/>
  <c r="M235" i="14"/>
  <c r="L235" i="14"/>
  <c r="J235" i="14"/>
  <c r="C235" i="14"/>
  <c r="AA227" i="14"/>
  <c r="X227" i="14"/>
  <c r="W227" i="14"/>
  <c r="V227" i="14"/>
  <c r="M227" i="14"/>
  <c r="G227" i="14"/>
  <c r="F227" i="14"/>
  <c r="Z227" i="14"/>
  <c r="Y227" i="14"/>
  <c r="T227" i="14"/>
  <c r="S227" i="14"/>
  <c r="I227" i="14"/>
  <c r="H227" i="14"/>
  <c r="C227" i="14"/>
  <c r="R227" i="14"/>
  <c r="Q227" i="14"/>
  <c r="P227" i="14"/>
  <c r="N227" i="14"/>
  <c r="L227" i="14"/>
  <c r="K227" i="14"/>
  <c r="J227" i="14"/>
  <c r="E227" i="14"/>
  <c r="AA219" i="14"/>
  <c r="X219" i="14"/>
  <c r="U219" i="14"/>
  <c r="T219" i="14"/>
  <c r="S219" i="14"/>
  <c r="M219" i="14"/>
  <c r="J219" i="14"/>
  <c r="Z219" i="14"/>
  <c r="Y219" i="14"/>
  <c r="V219" i="14"/>
  <c r="P219" i="14"/>
  <c r="I219" i="14"/>
  <c r="H219" i="14"/>
  <c r="F219" i="14"/>
  <c r="E219" i="14"/>
  <c r="C219" i="14"/>
  <c r="R219" i="14"/>
  <c r="Q219" i="14"/>
  <c r="N219" i="14"/>
  <c r="K219" i="14"/>
  <c r="G219" i="14"/>
  <c r="D219" i="14"/>
  <c r="AA211" i="14"/>
  <c r="Z211" i="14"/>
  <c r="W211" i="14"/>
  <c r="H211" i="14"/>
  <c r="X211" i="14"/>
  <c r="V211" i="14"/>
  <c r="U211" i="14"/>
  <c r="T211" i="14"/>
  <c r="S211" i="14"/>
  <c r="R211" i="14"/>
  <c r="G211" i="14"/>
  <c r="F211" i="14"/>
  <c r="E211" i="14"/>
  <c r="D211" i="14"/>
  <c r="C211" i="14"/>
  <c r="Q211" i="14"/>
  <c r="P211" i="14"/>
  <c r="N211" i="14"/>
  <c r="M211" i="14"/>
  <c r="L211" i="14"/>
  <c r="K211" i="14"/>
  <c r="J211" i="14"/>
  <c r="I211" i="14"/>
  <c r="Z203" i="14"/>
  <c r="U203" i="14"/>
  <c r="T203" i="14"/>
  <c r="S203" i="14"/>
  <c r="M203" i="14"/>
  <c r="L203" i="14"/>
  <c r="H203" i="14"/>
  <c r="Y203" i="14"/>
  <c r="X203" i="14"/>
  <c r="W203" i="14"/>
  <c r="V203" i="14"/>
  <c r="J203" i="14"/>
  <c r="I203" i="14"/>
  <c r="G203" i="14"/>
  <c r="F203" i="14"/>
  <c r="E203" i="14"/>
  <c r="C203" i="14"/>
  <c r="R203" i="14"/>
  <c r="Q203" i="14"/>
  <c r="P203" i="14"/>
  <c r="N203" i="14"/>
  <c r="K203" i="14"/>
  <c r="D203" i="14"/>
  <c r="T195" i="14"/>
  <c r="K195" i="14"/>
  <c r="I195" i="14"/>
  <c r="AA195" i="14"/>
  <c r="Z195" i="14"/>
  <c r="Y195" i="14"/>
  <c r="X195" i="14"/>
  <c r="W195" i="14"/>
  <c r="V195" i="14"/>
  <c r="J195" i="14"/>
  <c r="H195" i="14"/>
  <c r="G195" i="14"/>
  <c r="F195" i="14"/>
  <c r="E195" i="14"/>
  <c r="U195" i="14"/>
  <c r="S195" i="14"/>
  <c r="R195" i="14"/>
  <c r="Q195" i="14"/>
  <c r="P195" i="14"/>
  <c r="N195" i="14"/>
  <c r="M195" i="14"/>
  <c r="L195" i="14"/>
  <c r="D195" i="14"/>
  <c r="C195" i="14"/>
  <c r="AA187" i="14"/>
  <c r="Y187" i="14"/>
  <c r="W187" i="14"/>
  <c r="V187" i="14"/>
  <c r="U187" i="14"/>
  <c r="M187" i="14"/>
  <c r="L187" i="14"/>
  <c r="I187" i="14"/>
  <c r="E187" i="14"/>
  <c r="X187" i="14"/>
  <c r="N187" i="14"/>
  <c r="K187" i="14"/>
  <c r="J187" i="14"/>
  <c r="H187" i="14"/>
  <c r="G187" i="14"/>
  <c r="Z187" i="14"/>
  <c r="T187" i="14"/>
  <c r="S187" i="14"/>
  <c r="R187" i="14"/>
  <c r="Q187" i="14"/>
  <c r="P187" i="14"/>
  <c r="F187" i="14"/>
  <c r="D187" i="14"/>
  <c r="C187" i="14"/>
  <c r="P179" i="14"/>
  <c r="N179" i="14"/>
  <c r="M179" i="14"/>
  <c r="L179" i="14"/>
  <c r="Z179" i="14"/>
  <c r="K179" i="14"/>
  <c r="J179" i="14"/>
  <c r="I179" i="14"/>
  <c r="G179" i="14"/>
  <c r="AA179" i="14"/>
  <c r="Y179" i="14"/>
  <c r="X179" i="14"/>
  <c r="W179" i="14"/>
  <c r="V179" i="14"/>
  <c r="U179" i="14"/>
  <c r="T179" i="14"/>
  <c r="S179" i="14"/>
  <c r="R179" i="14"/>
  <c r="Q179" i="14"/>
  <c r="H179" i="14"/>
  <c r="F179" i="14"/>
  <c r="E179" i="14"/>
  <c r="D179" i="14"/>
  <c r="C179" i="14"/>
  <c r="Z171" i="14"/>
  <c r="M171" i="14"/>
  <c r="I171" i="14"/>
  <c r="G171" i="14"/>
  <c r="Q171" i="14"/>
  <c r="L171" i="14"/>
  <c r="K171" i="14"/>
  <c r="AA171" i="14"/>
  <c r="Y171" i="14"/>
  <c r="X171" i="14"/>
  <c r="W171" i="14"/>
  <c r="V171" i="14"/>
  <c r="U171" i="14"/>
  <c r="T171" i="14"/>
  <c r="R171" i="14"/>
  <c r="P171" i="14"/>
  <c r="N171" i="14"/>
  <c r="J171" i="14"/>
  <c r="H171" i="14"/>
  <c r="F171" i="14"/>
  <c r="E171" i="14"/>
  <c r="D171" i="14"/>
  <c r="C171" i="14"/>
  <c r="Q163" i="14"/>
  <c r="P163" i="14"/>
  <c r="N163" i="14"/>
  <c r="M163" i="14"/>
  <c r="Z163" i="14"/>
  <c r="K163" i="14"/>
  <c r="I163" i="14"/>
  <c r="AA163" i="14"/>
  <c r="Y163" i="14"/>
  <c r="X163" i="14"/>
  <c r="W163" i="14"/>
  <c r="V163" i="14"/>
  <c r="U163" i="14"/>
  <c r="T163" i="14"/>
  <c r="S163" i="14"/>
  <c r="R163" i="14"/>
  <c r="L163" i="14"/>
  <c r="J163" i="14"/>
  <c r="H163" i="14"/>
  <c r="G163" i="14"/>
  <c r="F163" i="14"/>
  <c r="E163" i="14"/>
  <c r="D163" i="14"/>
  <c r="C163" i="14"/>
  <c r="AA155" i="14"/>
  <c r="S155" i="14"/>
  <c r="P155" i="14"/>
  <c r="L155" i="14"/>
  <c r="K155" i="14"/>
  <c r="J155" i="14"/>
  <c r="H155" i="14"/>
  <c r="F155" i="14"/>
  <c r="Z155" i="14"/>
  <c r="U155" i="14"/>
  <c r="M155" i="14"/>
  <c r="I155" i="14"/>
  <c r="D155" i="14"/>
  <c r="Y155" i="14"/>
  <c r="X155" i="14"/>
  <c r="V155" i="14"/>
  <c r="T155" i="14"/>
  <c r="R155" i="14"/>
  <c r="Q155" i="14"/>
  <c r="N155" i="14"/>
  <c r="G155" i="14"/>
  <c r="E155" i="14"/>
  <c r="C155" i="14"/>
  <c r="Z147" i="14"/>
  <c r="X147" i="14"/>
  <c r="W147" i="14"/>
  <c r="M147" i="14"/>
  <c r="K147" i="14"/>
  <c r="F147" i="14"/>
  <c r="U147" i="14"/>
  <c r="S147" i="14"/>
  <c r="R147" i="14"/>
  <c r="P147" i="14"/>
  <c r="D147" i="14"/>
  <c r="AA147" i="14"/>
  <c r="Y147" i="14"/>
  <c r="V147" i="14"/>
  <c r="T147" i="14"/>
  <c r="Q147" i="14"/>
  <c r="N147" i="14"/>
  <c r="L147" i="14"/>
  <c r="J147" i="14"/>
  <c r="I147" i="14"/>
  <c r="H147" i="14"/>
  <c r="G147" i="14"/>
  <c r="E147" i="14"/>
  <c r="C147" i="14"/>
  <c r="Y139" i="14"/>
  <c r="S139" i="14"/>
  <c r="Q139" i="14"/>
  <c r="P139" i="14"/>
  <c r="N139" i="14"/>
  <c r="I139" i="14"/>
  <c r="H139" i="14"/>
  <c r="D139" i="14"/>
  <c r="Z139" i="14"/>
  <c r="T139" i="14"/>
  <c r="M139" i="14"/>
  <c r="L139" i="14"/>
  <c r="J139" i="14"/>
  <c r="C139" i="14"/>
  <c r="X139" i="14"/>
  <c r="W139" i="14"/>
  <c r="V139" i="14"/>
  <c r="U139" i="14"/>
  <c r="R139" i="14"/>
  <c r="K139" i="14"/>
  <c r="G139" i="14"/>
  <c r="F139" i="14"/>
  <c r="E139" i="14"/>
  <c r="V131" i="14"/>
  <c r="N131" i="14"/>
  <c r="L131" i="14"/>
  <c r="K131" i="14"/>
  <c r="H131" i="14"/>
  <c r="AA131" i="14"/>
  <c r="Y131" i="14"/>
  <c r="J131" i="14"/>
  <c r="I131" i="14"/>
  <c r="E131" i="14"/>
  <c r="Z131" i="14"/>
  <c r="X131" i="14"/>
  <c r="W131" i="14"/>
  <c r="U131" i="14"/>
  <c r="T131" i="14"/>
  <c r="S131" i="14"/>
  <c r="R131" i="14"/>
  <c r="Q131" i="14"/>
  <c r="P131" i="14"/>
  <c r="M131" i="14"/>
  <c r="G131" i="14"/>
  <c r="F131" i="14"/>
  <c r="D131" i="14"/>
  <c r="C131" i="14"/>
  <c r="AA123" i="14"/>
  <c r="Z123" i="14"/>
  <c r="Y123" i="14"/>
  <c r="W123" i="14"/>
  <c r="U123" i="14"/>
  <c r="Q123" i="14"/>
  <c r="N123" i="14"/>
  <c r="L123" i="14"/>
  <c r="J123" i="14"/>
  <c r="I123" i="14"/>
  <c r="G123" i="14"/>
  <c r="X123" i="14"/>
  <c r="E123" i="14"/>
  <c r="C123" i="14"/>
  <c r="S123" i="14"/>
  <c r="R123" i="14"/>
  <c r="P123" i="14"/>
  <c r="M123" i="14"/>
  <c r="K123" i="14"/>
  <c r="H123" i="14"/>
  <c r="F123" i="14"/>
  <c r="D123" i="14"/>
  <c r="U115" i="14"/>
  <c r="T115" i="14"/>
  <c r="R115" i="14"/>
  <c r="P115" i="14"/>
  <c r="K115" i="14"/>
  <c r="Z115" i="14"/>
  <c r="S115" i="14"/>
  <c r="M115" i="14"/>
  <c r="I115" i="14"/>
  <c r="D115" i="14"/>
  <c r="AA115" i="14"/>
  <c r="Y115" i="14"/>
  <c r="X115" i="14"/>
  <c r="W115" i="14"/>
  <c r="V115" i="14"/>
  <c r="N115" i="14"/>
  <c r="L115" i="14"/>
  <c r="J115" i="14"/>
  <c r="H115" i="14"/>
  <c r="G115" i="14"/>
  <c r="F115" i="14"/>
  <c r="E115" i="14"/>
  <c r="C115" i="14"/>
  <c r="Z107" i="14"/>
  <c r="X107" i="14"/>
  <c r="R107" i="14"/>
  <c r="P107" i="14"/>
  <c r="N107" i="14"/>
  <c r="M107" i="14"/>
  <c r="L107" i="14"/>
  <c r="K107" i="14"/>
  <c r="I107" i="14"/>
  <c r="G107" i="14"/>
  <c r="E107" i="14"/>
  <c r="W107" i="14"/>
  <c r="V107" i="14"/>
  <c r="U107" i="14"/>
  <c r="T107" i="14"/>
  <c r="S107" i="14"/>
  <c r="Q107" i="14"/>
  <c r="F107" i="14"/>
  <c r="D107" i="14"/>
  <c r="C107" i="14"/>
  <c r="X99" i="14"/>
  <c r="V99" i="14"/>
  <c r="P99" i="14"/>
  <c r="I99" i="14"/>
  <c r="G99" i="14"/>
  <c r="T99" i="14"/>
  <c r="R99" i="14"/>
  <c r="M99" i="14"/>
  <c r="D99" i="14"/>
  <c r="C99" i="14"/>
  <c r="AA99" i="14"/>
  <c r="Z99" i="14"/>
  <c r="S99" i="14"/>
  <c r="Q99" i="14"/>
  <c r="N99" i="14"/>
  <c r="L99" i="14"/>
  <c r="K99" i="14"/>
  <c r="J99" i="14"/>
  <c r="E99" i="14"/>
  <c r="T91" i="14"/>
  <c r="S91" i="14"/>
  <c r="R91" i="14"/>
  <c r="P91" i="14"/>
  <c r="I91" i="14"/>
  <c r="M91" i="14"/>
  <c r="K91" i="14"/>
  <c r="AA91" i="14"/>
  <c r="Z91" i="14"/>
  <c r="Y91" i="14"/>
  <c r="X91" i="14"/>
  <c r="W91" i="14"/>
  <c r="V91" i="14"/>
  <c r="U91" i="14"/>
  <c r="Q91" i="14"/>
  <c r="N91" i="14"/>
  <c r="L91" i="14"/>
  <c r="J91" i="14"/>
  <c r="H91" i="14"/>
  <c r="G91" i="14"/>
  <c r="F91" i="14"/>
  <c r="E91" i="14"/>
  <c r="D91" i="14"/>
  <c r="C91" i="14"/>
  <c r="T83" i="14"/>
  <c r="R83" i="14"/>
  <c r="P83" i="14"/>
  <c r="M83" i="14"/>
  <c r="L83" i="14"/>
  <c r="K83" i="14"/>
  <c r="H83" i="14"/>
  <c r="F83" i="14"/>
  <c r="Z83" i="14"/>
  <c r="X83" i="14"/>
  <c r="W83" i="14"/>
  <c r="V83" i="14"/>
  <c r="U83" i="14"/>
  <c r="S83" i="14"/>
  <c r="Q83" i="14"/>
  <c r="N83" i="14"/>
  <c r="I83" i="14"/>
  <c r="G83" i="14"/>
  <c r="E83" i="14"/>
  <c r="D83" i="14"/>
  <c r="C83" i="14"/>
  <c r="W75" i="14"/>
  <c r="T75" i="14"/>
  <c r="S75" i="14"/>
  <c r="R75" i="14"/>
  <c r="P75" i="14"/>
  <c r="M75" i="14"/>
  <c r="D75" i="14"/>
  <c r="C75" i="14"/>
  <c r="AA75" i="14"/>
  <c r="Z75" i="14"/>
  <c r="Y75" i="14"/>
  <c r="X75" i="14"/>
  <c r="V75" i="14"/>
  <c r="U75" i="14"/>
  <c r="Q75" i="14"/>
  <c r="N75" i="14"/>
  <c r="L75" i="14"/>
  <c r="K75" i="14"/>
  <c r="J75" i="14"/>
  <c r="I75" i="14"/>
  <c r="H75" i="14"/>
  <c r="G75" i="14"/>
  <c r="F75" i="14"/>
  <c r="E75" i="14"/>
  <c r="U67" i="14"/>
  <c r="S67" i="14"/>
  <c r="R67" i="14"/>
  <c r="Q67" i="14"/>
  <c r="N67" i="14"/>
  <c r="V67" i="14"/>
  <c r="L67" i="14"/>
  <c r="E67" i="14"/>
  <c r="AA67" i="14"/>
  <c r="Z67" i="14"/>
  <c r="Y67" i="14"/>
  <c r="X67" i="14"/>
  <c r="W67" i="14"/>
  <c r="T67" i="14"/>
  <c r="P67" i="14"/>
  <c r="M67" i="14"/>
  <c r="K67" i="14"/>
  <c r="J67" i="14"/>
  <c r="I67" i="14"/>
  <c r="H67" i="14"/>
  <c r="G67" i="14"/>
  <c r="F67" i="14"/>
  <c r="D67" i="14"/>
  <c r="C67" i="14"/>
  <c r="V59" i="14"/>
  <c r="S59" i="14"/>
  <c r="N59" i="14"/>
  <c r="M59" i="14"/>
  <c r="I59" i="14"/>
  <c r="X59" i="14"/>
  <c r="U59" i="14"/>
  <c r="Q59" i="14"/>
  <c r="K59" i="14"/>
  <c r="G59" i="14"/>
  <c r="D59" i="14"/>
  <c r="AA59" i="14"/>
  <c r="Y59" i="14"/>
  <c r="W59" i="14"/>
  <c r="T59" i="14"/>
  <c r="R59" i="14"/>
  <c r="P59" i="14"/>
  <c r="L59" i="14"/>
  <c r="J59" i="14"/>
  <c r="H59" i="14"/>
  <c r="F59" i="14"/>
  <c r="E59" i="14"/>
  <c r="C59" i="14"/>
  <c r="AA51" i="14"/>
  <c r="Y51" i="14"/>
  <c r="S51" i="14"/>
  <c r="R51" i="14"/>
  <c r="N51" i="14"/>
  <c r="J51" i="14"/>
  <c r="Z51" i="14"/>
  <c r="X51" i="14"/>
  <c r="W51" i="14"/>
  <c r="V51" i="14"/>
  <c r="U51" i="14"/>
  <c r="T51" i="14"/>
  <c r="I51" i="14"/>
  <c r="H51" i="14"/>
  <c r="G51" i="14"/>
  <c r="F51" i="14"/>
  <c r="E51" i="14"/>
  <c r="D51" i="14"/>
  <c r="C51" i="14"/>
  <c r="Q51" i="14"/>
  <c r="P51" i="14"/>
  <c r="M51" i="14"/>
  <c r="L51" i="14"/>
  <c r="K51" i="14"/>
  <c r="X43" i="14"/>
  <c r="W43" i="14"/>
  <c r="V43" i="14"/>
  <c r="U43" i="14"/>
  <c r="T43" i="14"/>
  <c r="K43" i="14"/>
  <c r="F43" i="14"/>
  <c r="D43" i="14"/>
  <c r="R43" i="14"/>
  <c r="Q43" i="14"/>
  <c r="E43" i="14"/>
  <c r="AA43" i="14"/>
  <c r="Z43" i="14"/>
  <c r="Y43" i="14"/>
  <c r="P43" i="14"/>
  <c r="M43" i="14"/>
  <c r="L43" i="14"/>
  <c r="J43" i="14"/>
  <c r="I43" i="14"/>
  <c r="H43" i="14"/>
  <c r="G43" i="14"/>
  <c r="C43" i="14"/>
  <c r="V35" i="14"/>
  <c r="T35" i="14"/>
  <c r="S35" i="14"/>
  <c r="P35" i="14"/>
  <c r="K35" i="14"/>
  <c r="G35" i="14"/>
  <c r="R35" i="14"/>
  <c r="Q35" i="14"/>
  <c r="M35" i="14"/>
  <c r="D35" i="14"/>
  <c r="C35" i="14"/>
  <c r="AA35" i="14"/>
  <c r="Z35" i="14"/>
  <c r="Y35" i="14"/>
  <c r="X35" i="14"/>
  <c r="W35" i="14"/>
  <c r="N35" i="14"/>
  <c r="L35" i="14"/>
  <c r="J35" i="14"/>
  <c r="I35" i="14"/>
  <c r="H35" i="14"/>
  <c r="F35" i="14"/>
  <c r="E35" i="14"/>
  <c r="Y27" i="14"/>
  <c r="R27" i="14"/>
  <c r="Q27" i="14"/>
  <c r="P27" i="14"/>
  <c r="N27" i="14"/>
  <c r="H27" i="14"/>
  <c r="T27" i="14"/>
  <c r="M27" i="14"/>
  <c r="C27" i="14"/>
  <c r="Z27" i="14"/>
  <c r="X27" i="14"/>
  <c r="W27" i="14"/>
  <c r="V27" i="14"/>
  <c r="U27" i="14"/>
  <c r="S27" i="14"/>
  <c r="K27" i="14"/>
  <c r="I27" i="14"/>
  <c r="G27" i="14"/>
  <c r="F27" i="14"/>
  <c r="E27" i="14"/>
  <c r="D27" i="14"/>
  <c r="Z19" i="14"/>
  <c r="N19" i="14"/>
  <c r="M19" i="14"/>
  <c r="K19" i="14"/>
  <c r="T19" i="14"/>
  <c r="R19" i="14"/>
  <c r="P19" i="14"/>
  <c r="C4" i="14"/>
  <c r="P246" i="12"/>
  <c r="P222" i="12"/>
  <c r="P198" i="12"/>
  <c r="P174" i="12"/>
  <c r="P126" i="12"/>
  <c r="P102" i="12"/>
  <c r="P78" i="12"/>
  <c r="P54" i="12"/>
  <c r="P30" i="12"/>
  <c r="X20" i="12"/>
  <c r="V20" i="12"/>
  <c r="F20" i="12"/>
  <c r="AA20" i="12"/>
  <c r="AA15" i="12" s="1"/>
  <c r="Y20" i="12"/>
  <c r="U20" i="12"/>
  <c r="P20" i="12"/>
  <c r="O20" i="12"/>
  <c r="L20" i="12"/>
  <c r="J20" i="12"/>
  <c r="I20" i="12"/>
  <c r="S20" i="12"/>
  <c r="R20" i="12"/>
  <c r="G20" i="12"/>
  <c r="D20" i="12"/>
  <c r="X16" i="12"/>
  <c r="V16" i="12"/>
  <c r="V15" i="12" s="1"/>
  <c r="R16" i="12"/>
  <c r="O16" i="12"/>
  <c r="O15" i="12" s="1"/>
  <c r="F16" i="12"/>
  <c r="F15" i="12" s="1"/>
  <c r="D16" i="12"/>
  <c r="AA16" i="12"/>
  <c r="Y16" i="12"/>
  <c r="P16" i="12"/>
  <c r="P15" i="12" s="1"/>
  <c r="L16" i="12"/>
  <c r="L15" i="12" s="1"/>
  <c r="J16" i="12"/>
  <c r="J15" i="12" s="1"/>
  <c r="I16" i="12"/>
  <c r="G16" i="12"/>
  <c r="G15" i="12" s="1"/>
  <c r="U16" i="12"/>
  <c r="U15" i="12" s="1"/>
  <c r="S16" i="12"/>
  <c r="M16" i="12"/>
  <c r="P6" i="12"/>
  <c r="C4" i="12"/>
  <c r="L287" i="10"/>
  <c r="L259" i="10"/>
  <c r="L231" i="10"/>
  <c r="L203" i="10"/>
  <c r="L175" i="10"/>
  <c r="L147" i="10"/>
  <c r="L119" i="10"/>
  <c r="L91" i="10"/>
  <c r="L63" i="10"/>
  <c r="L36" i="10"/>
  <c r="I30" i="10"/>
  <c r="H30" i="10"/>
  <c r="F30" i="10"/>
  <c r="E30" i="10"/>
  <c r="D30" i="10"/>
  <c r="R30" i="10"/>
  <c r="Q30" i="10"/>
  <c r="P30" i="10"/>
  <c r="N30" i="10"/>
  <c r="M30" i="10"/>
  <c r="L30" i="10"/>
  <c r="J30" i="10"/>
  <c r="L6" i="10"/>
  <c r="C4" i="10"/>
  <c r="D29" i="9"/>
  <c r="C29" i="9"/>
  <c r="D19" i="9"/>
  <c r="C19" i="9"/>
  <c r="C5" i="9"/>
  <c r="C5" i="8"/>
  <c r="D5" i="7"/>
  <c r="B4" i="6"/>
  <c r="C28" i="5"/>
  <c r="E28" i="5"/>
  <c r="D28" i="5"/>
  <c r="F28" i="5"/>
  <c r="B4" i="5"/>
  <c r="F16" i="2"/>
  <c r="D16" i="2"/>
  <c r="C16" i="2"/>
  <c r="F15" i="2"/>
  <c r="H43" i="4"/>
  <c r="G43" i="4"/>
  <c r="F43" i="4"/>
  <c r="E43" i="4"/>
  <c r="F37" i="4"/>
  <c r="E37" i="4"/>
  <c r="H37" i="4"/>
  <c r="G37" i="4"/>
  <c r="H33" i="4"/>
  <c r="G33" i="4"/>
  <c r="F33" i="4"/>
  <c r="F8" i="4" s="1"/>
  <c r="E33" i="4"/>
  <c r="G8" i="4"/>
  <c r="E8" i="4"/>
  <c r="D4" i="4"/>
  <c r="F25" i="2"/>
  <c r="D25" i="2"/>
  <c r="G12" i="3"/>
  <c r="F12" i="3"/>
  <c r="E12" i="3"/>
  <c r="D12" i="3"/>
  <c r="G11" i="3"/>
  <c r="F26" i="2" s="1"/>
  <c r="F11" i="3"/>
  <c r="E26" i="2" s="1"/>
  <c r="E11" i="3"/>
  <c r="D26" i="2" s="1"/>
  <c r="D11" i="3"/>
  <c r="C26" i="2" s="1"/>
  <c r="C4" i="3"/>
  <c r="E25" i="2"/>
  <c r="C25" i="2"/>
  <c r="E16" i="2"/>
  <c r="E15" i="2"/>
  <c r="D15" i="2"/>
  <c r="C15" i="2"/>
  <c r="B4" i="2"/>
  <c r="D8" i="1"/>
  <c r="S15" i="12" l="1"/>
  <c r="S26" i="12" s="1"/>
  <c r="D15" i="12"/>
  <c r="R15" i="12"/>
  <c r="Y26" i="12"/>
  <c r="I15" i="12"/>
  <c r="Y15" i="12"/>
  <c r="X15" i="12"/>
  <c r="G42" i="4"/>
  <c r="G49" i="4"/>
  <c r="E18" i="2" s="1"/>
  <c r="E8" i="2"/>
  <c r="E9" i="2"/>
  <c r="E19" i="2" s="1"/>
  <c r="G52" i="4"/>
  <c r="G53" i="4" s="1"/>
  <c r="H8" i="4"/>
  <c r="E52" i="4"/>
  <c r="E53" i="4" s="1"/>
  <c r="C9" i="2"/>
  <c r="C19" i="2" s="1"/>
  <c r="E42" i="4"/>
  <c r="C8" i="2"/>
  <c r="E49" i="4"/>
  <c r="C18" i="2" s="1"/>
  <c r="F52" i="4"/>
  <c r="F53" i="4" s="1"/>
  <c r="D9" i="2"/>
  <c r="D19" i="2" s="1"/>
  <c r="F49" i="4"/>
  <c r="D18" i="2" s="1"/>
  <c r="D8" i="2"/>
  <c r="F42" i="4"/>
  <c r="G26" i="12"/>
  <c r="H19" i="14"/>
  <c r="M20" i="12"/>
  <c r="M15" i="12" s="1"/>
  <c r="M26" i="12" s="1"/>
  <c r="N43" i="14"/>
  <c r="N275" i="14"/>
  <c r="Q19" i="14"/>
  <c r="J27" i="14"/>
  <c r="AA27" i="14"/>
  <c r="AA139" i="14"/>
  <c r="AA203" i="14"/>
  <c r="Y19" i="14"/>
  <c r="S19" i="14"/>
  <c r="H107" i="14"/>
  <c r="Y107" i="14"/>
  <c r="T123" i="14"/>
  <c r="I19" i="14"/>
  <c r="L27" i="14"/>
  <c r="S43" i="14"/>
  <c r="Z59" i="14"/>
  <c r="W155" i="14"/>
  <c r="S171" i="14"/>
  <c r="J19" i="14"/>
  <c r="AA19" i="14"/>
  <c r="S363" i="14"/>
  <c r="U19" i="14"/>
  <c r="Y83" i="14"/>
  <c r="U99" i="14"/>
  <c r="J107" i="14"/>
  <c r="AA107" i="14"/>
  <c r="Q115" i="14"/>
  <c r="V123" i="14"/>
  <c r="C19" i="14"/>
  <c r="V19" i="14"/>
  <c r="L219" i="14"/>
  <c r="D227" i="14"/>
  <c r="U227" i="14"/>
  <c r="L19" i="14"/>
  <c r="D19" i="14"/>
  <c r="W19" i="14"/>
  <c r="J83" i="14"/>
  <c r="AA83" i="14"/>
  <c r="F99" i="14"/>
  <c r="W99" i="14"/>
  <c r="M363" i="14"/>
  <c r="E19" i="14"/>
  <c r="X19" i="14"/>
  <c r="F19" i="14"/>
  <c r="U35" i="14"/>
  <c r="H99" i="14"/>
  <c r="Y99" i="14"/>
  <c r="G19" i="14"/>
  <c r="S235" i="14"/>
  <c r="AA331" i="14"/>
  <c r="W219" i="14"/>
  <c r="S299" i="14"/>
  <c r="Y211" i="14"/>
  <c r="U291" i="14"/>
  <c r="N363" i="14" l="1"/>
  <c r="AA363" i="14"/>
  <c r="F363" i="14"/>
  <c r="W363" i="14"/>
  <c r="J363" i="14"/>
  <c r="Z363" i="14"/>
  <c r="Y363" i="14"/>
  <c r="H49" i="4"/>
  <c r="F18" i="2" s="1"/>
  <c r="F8" i="2"/>
  <c r="H42" i="4"/>
  <c r="F9" i="2"/>
  <c r="F19" i="2" s="1"/>
  <c r="H52" i="4"/>
  <c r="H53" i="4" s="1"/>
  <c r="I363" i="14"/>
  <c r="X363" i="14"/>
  <c r="H363" i="14"/>
  <c r="G363" i="14"/>
  <c r="Q363" i="14"/>
  <c r="R363" i="14"/>
  <c r="T363" i="14"/>
  <c r="C363" i="14"/>
  <c r="D11" i="2"/>
  <c r="D21" i="2" s="1"/>
  <c r="F7" i="4"/>
  <c r="D10" i="2"/>
  <c r="F50" i="4"/>
  <c r="D20" i="2" s="1"/>
  <c r="E11" i="2"/>
  <c r="E21" i="2" s="1"/>
  <c r="G7" i="4"/>
  <c r="E10" i="2"/>
  <c r="G50" i="4"/>
  <c r="E20" i="2" s="1"/>
  <c r="P363" i="14"/>
  <c r="U363" i="14"/>
  <c r="D363" i="14"/>
  <c r="V363" i="14"/>
  <c r="L363" i="14"/>
  <c r="K363" i="14"/>
  <c r="E363" i="14"/>
  <c r="C11" i="2"/>
  <c r="C21" i="2" s="1"/>
  <c r="C10" i="2"/>
  <c r="E7" i="4"/>
  <c r="E50" i="4"/>
  <c r="C20" i="2" s="1"/>
  <c r="G51" i="4" l="1"/>
  <c r="E22" i="2" s="1"/>
  <c r="E13" i="2"/>
  <c r="E23" i="2" s="1"/>
  <c r="E12" i="2"/>
  <c r="F51" i="4"/>
  <c r="D22" i="2" s="1"/>
  <c r="D13" i="2"/>
  <c r="D23" i="2" s="1"/>
  <c r="D12" i="2"/>
  <c r="F11" i="2"/>
  <c r="F21" i="2" s="1"/>
  <c r="H7" i="4"/>
  <c r="F10" i="2"/>
  <c r="H50" i="4"/>
  <c r="F20" i="2" s="1"/>
  <c r="C13" i="2"/>
  <c r="C23" i="2" s="1"/>
  <c r="E51" i="4"/>
  <c r="C22" i="2" s="1"/>
  <c r="C12" i="2"/>
  <c r="H51" i="4" l="1"/>
  <c r="F22" i="2" s="1"/>
  <c r="F13" i="2"/>
  <c r="F23" i="2" s="1"/>
  <c r="F12" i="2"/>
</calcChain>
</file>

<file path=xl/sharedStrings.xml><?xml version="1.0" encoding="utf-8"?>
<sst xmlns="http://schemas.openxmlformats.org/spreadsheetml/2006/main" count="2390" uniqueCount="713">
  <si>
    <t>SAS refreshed on:</t>
  </si>
  <si>
    <t>2024 EU-wide Transparency Exercise</t>
  </si>
  <si>
    <t>Master refreshed on:</t>
  </si>
  <si>
    <t>templates populated on:</t>
  </si>
  <si>
    <t xml:space="preserve">Bank Name </t>
  </si>
  <si>
    <t>Intesa Sanpaolo S.p.A.</t>
  </si>
  <si>
    <t>LEI Code</t>
  </si>
  <si>
    <t>2W8N8UU78PMDQKZENC08</t>
  </si>
  <si>
    <t>Country Code</t>
  </si>
  <si>
    <t>IT</t>
  </si>
  <si>
    <t>Key Metrics</t>
  </si>
  <si>
    <t>(mln EUR,  %)</t>
  </si>
  <si>
    <t>As of 30/09/2023</t>
  </si>
  <si>
    <t>As of 31/12/2023</t>
  </si>
  <si>
    <t>As of 31/03/2024</t>
  </si>
  <si>
    <t>As of 30/06/2024</t>
  </si>
  <si>
    <t>COREP CODE</t>
  </si>
  <si>
    <t>REGULATION</t>
  </si>
  <si>
    <t>Available capital (amounts)</t>
  </si>
  <si>
    <t>Common Equity Tier 1 (CET1) capital - transitional period</t>
  </si>
  <si>
    <t xml:space="preserve">C 01.00 (r0020,c0010) </t>
  </si>
  <si>
    <t>Article 50 of CRR</t>
  </si>
  <si>
    <t>Common Equity Tier 1 (CET1) capital - transitional period -  as if IFRS 9 or analogous ECLs transitional arrangements had not been applied</t>
  </si>
  <si>
    <t xml:space="preserve">C 01.00 (r0020,c0010) 
 - C 05.01 (r0440,c0010) </t>
  </si>
  <si>
    <t>Tier 1 capital  - transitional period</t>
  </si>
  <si>
    <t xml:space="preserve">C 01.00 (r0015,c0010) </t>
  </si>
  <si>
    <t>Article 25 of CRR</t>
  </si>
  <si>
    <t>Tier 1 capital as if IFRS 9 or analogous ECLs transitional arrangements had not been applied - transitional definition</t>
  </si>
  <si>
    <t xml:space="preserve">C 01.00 (r0015,c0010) 
 - C 05.01 (r0440,c0010)  - C 05.01 (r0440,c0020) </t>
  </si>
  <si>
    <t>Total capital  - transitional period</t>
  </si>
  <si>
    <t xml:space="preserve">C 01.00 (r0010,c0010) </t>
  </si>
  <si>
    <t>Articles 4(118) and 72 of CRR</t>
  </si>
  <si>
    <t>Total capital - transitional period - as if IFRS 9 or analogous ECLs transitional arrangements had not been applied</t>
  </si>
  <si>
    <t xml:space="preserve">C 01.00 (r0010,c0010)  - C 05.01 (r0440,c0010) 
- C 05.01 (r0440,c0020) - C 05.01 (r0440,c0030) </t>
  </si>
  <si>
    <t>Risk exposure amounts</t>
  </si>
  <si>
    <t>Total risk exposure amount</t>
  </si>
  <si>
    <t xml:space="preserve">C 02.00 (r0010,c0010) </t>
  </si>
  <si>
    <t>Articles 92(3), 95, 96 and 98 of CRR</t>
  </si>
  <si>
    <t>Total risk exposure amount as if IFRS 9 or analogous ECLs transitional arrangements had not been applied</t>
  </si>
  <si>
    <t xml:space="preserve">C 02.00 (r0010,c0010) 
  - C 05.01 (r0440,c0040) </t>
  </si>
  <si>
    <t xml:space="preserve"> Capital ratios </t>
  </si>
  <si>
    <t>Common Equity Tier 1 (as a percentage of risk exposure amount) - transitional definition</t>
  </si>
  <si>
    <t>CA3 {1}</t>
  </si>
  <si>
    <t>-</t>
  </si>
  <si>
    <t>Common Equity Tier 1 (as a percentage of risk exposure amount) - transitional definition - as if IFRS 9 or analogous ECLs transitional arrangements had not been applied</t>
  </si>
  <si>
    <t>(C 01.00 (r0020,c0010)  - C 05.01 (r0440,c0010) )/
(C 02.00 (r0010,c0010)  - C 05.01 (r0440,c0040) )</t>
  </si>
  <si>
    <t>Tier 1 (as a percentage of risk exposure amount) - transitional definition</t>
  </si>
  <si>
    <t>CA3 {3}</t>
  </si>
  <si>
    <t>Tier 1 (as a percentage of risk exposure amount) as if IFRS 9 or analogous ECLs transitional arrangements had not been applied</t>
  </si>
  <si>
    <t>(C 01.00 (r0015,c0010)  - C 05.01 (r0440,c0010)  - 
C 05.01 (r0440,c0020) ) / (C 02.00 (r0010,c0010)  - C 05.01 (r0440,c0040) )</t>
  </si>
  <si>
    <t>Total capital (as a percentage of risk exposure amount) - transitional definition</t>
  </si>
  <si>
    <t>CA3 {5}</t>
  </si>
  <si>
    <t>Total capital (as a percentage of risk exposure amount) as if IFRS 9 or analogous ECLs transitional arrangements had not been applied</t>
  </si>
  <si>
    <t>(C 01.00 (r0010,c0010)  - C 05.01 (r0440,c0010) 
- C 05.01 (r0440,c0020) - C 05.01 (r0440,c0030) /
(C 02.00 (r0010,c0010)   - C 05.01 (r0440,c0040) )</t>
  </si>
  <si>
    <t xml:space="preserve"> Leverage ratios</t>
  </si>
  <si>
    <t>Leverage ratio total exposure measure - using a transitional definition of Tier 1 capital</t>
  </si>
  <si>
    <t xml:space="preserve">C 47.00 (r0300,c0010) </t>
  </si>
  <si>
    <t>Article 429 of the CRR; Delegated Regulation (EU) 2015/62 of 10 October 2014 amending CRR</t>
  </si>
  <si>
    <t>Leverage ratio - using a transitional definition of Tier 1 capital</t>
  </si>
  <si>
    <t xml:space="preserve">C 47.00 (r0340,c0010) </t>
  </si>
  <si>
    <t>Leverage ratio</t>
  </si>
  <si>
    <t>A.1</t>
  </si>
  <si>
    <t>Tier 1 capital - transitional definition</t>
  </si>
  <si>
    <t xml:space="preserve">C 47.00 (r0320,c0010) </t>
  </si>
  <si>
    <t>A.2</t>
  </si>
  <si>
    <t>Tier 1 capital - fully phased-in definition</t>
  </si>
  <si>
    <t xml:space="preserve">C 47.00 (r0310,c0010) </t>
  </si>
  <si>
    <t>B.1</t>
  </si>
  <si>
    <t>Total leverage ratio exposures - using a transitional definition of Tier 1 capital</t>
  </si>
  <si>
    <t>B.2</t>
  </si>
  <si>
    <t>Total leverage ratio exposures - using a fully phased-in definition of Tier 1 capital</t>
  </si>
  <si>
    <t xml:space="preserve">C 47.00 (r0290,c0010) </t>
  </si>
  <si>
    <t>C.1</t>
  </si>
  <si>
    <t>[A.1]/[B.1]</t>
  </si>
  <si>
    <t>C.2</t>
  </si>
  <si>
    <t>Leverage ratio - using a fully phased-in definition of Tier 1 capital</t>
  </si>
  <si>
    <t>[A.2]/[B.2]</t>
  </si>
  <si>
    <t xml:space="preserve"> </t>
  </si>
  <si>
    <t>Capital</t>
  </si>
  <si>
    <t xml:space="preserve">OWN FUNDS
Transitional period
</t>
  </si>
  <si>
    <t>A</t>
  </si>
  <si>
    <t>OWN FUNDS</t>
  </si>
  <si>
    <t>COMMON EQUITY TIER 1 CAPITAL (net of deductions and after applying transitional adjustments)</t>
  </si>
  <si>
    <t>A.1.1</t>
  </si>
  <si>
    <t>Capital instruments eligible as CET1 Capital (including share premium and net own capital instruments)</t>
  </si>
  <si>
    <t xml:space="preserve">C 01.00 (r0030,c0010) </t>
  </si>
  <si>
    <t>Articles 26(1) points (a) and (b), 27 to 29, 36(1) point (f) and 42 of CRR</t>
  </si>
  <si>
    <t>A.1.2</t>
  </si>
  <si>
    <t>Retained earnings</t>
  </si>
  <si>
    <t xml:space="preserve">C 01.00 (r0130,c0010) </t>
  </si>
  <si>
    <t>Articles 26(1) point (c), 26(2) and 36 (1) points (a) and (l) of CRR</t>
  </si>
  <si>
    <t>A.1.3</t>
  </si>
  <si>
    <t>Accumulated other comprehensive income</t>
  </si>
  <si>
    <t xml:space="preserve">C 01.00 (r0180,c0010) </t>
  </si>
  <si>
    <t>Articles 4(100), 26(1) point (d) and  36 (1) point (l) of CRR</t>
  </si>
  <si>
    <t>A.1.4</t>
  </si>
  <si>
    <t>Other Reserves</t>
  </si>
  <si>
    <t xml:space="preserve">C 01.00 (r0200,c0010) </t>
  </si>
  <si>
    <t>Articles 4(117) and 26(1) point (e) of CRR</t>
  </si>
  <si>
    <t>A.1.5</t>
  </si>
  <si>
    <t>Funds for general banking risk</t>
  </si>
  <si>
    <t xml:space="preserve">C 01.00 (r0210,c0010) </t>
  </si>
  <si>
    <t xml:space="preserve">Articles 4(112), 26(1) point (f) and  36 (1) point (l) of CRR </t>
  </si>
  <si>
    <t>A.1.6</t>
  </si>
  <si>
    <t>Minority interest given recognition in CET1 capital</t>
  </si>
  <si>
    <t xml:space="preserve">C 01.00 (r0230,c0010) </t>
  </si>
  <si>
    <t>Article 84 of CRR</t>
  </si>
  <si>
    <t>A.1.7</t>
  </si>
  <si>
    <t>Adjustments to CET1 due to prudential filters</t>
  </si>
  <si>
    <t xml:space="preserve">C 01.00 (r0250,c0010) </t>
  </si>
  <si>
    <t>Articles 32 to 35 of and  36 (1) point (l) of CRR</t>
  </si>
  <si>
    <t>A.1.8</t>
  </si>
  <si>
    <t xml:space="preserve">(-) Intangible assets (including Goodwill) </t>
  </si>
  <si>
    <t xml:space="preserve">C 01.00 (r0300,c0010) + C 01.00 (r0340,c0010) </t>
  </si>
  <si>
    <t>Articles 4(113), 36(1) point (b) and 37 of CRR. Articles 4(115), 36(1) point (b) and 37 point (a) of CCR</t>
  </si>
  <si>
    <t>A.1.9</t>
  </si>
  <si>
    <t xml:space="preserve">(-) DTAs that rely on future profitability and do not arise from temporary differences net of associated DTLs </t>
  </si>
  <si>
    <t xml:space="preserve">C 01.00 (r0370,c0010) </t>
  </si>
  <si>
    <t>Articles 36(1) point (c) and 38 of CRR</t>
  </si>
  <si>
    <t>A.1.10</t>
  </si>
  <si>
    <t>(-) IRB shortfall of credit risk adjustments to expected losses</t>
  </si>
  <si>
    <t xml:space="preserve">C 01.00 (r0380,c0010) </t>
  </si>
  <si>
    <t>Articles 36(1) point (d), 40 and 159 of CRR</t>
  </si>
  <si>
    <t>A.1.11</t>
  </si>
  <si>
    <t>(-) Defined benefit pension fund assets</t>
  </si>
  <si>
    <t xml:space="preserve">C 01.00 (r0390,c0010) </t>
  </si>
  <si>
    <t>Articles 4(109), 36(1) point (e) and 41 of CRR</t>
  </si>
  <si>
    <t>A.1.12</t>
  </si>
  <si>
    <t>(-) Reciprocal cross holdings in CET1 Capital</t>
  </si>
  <si>
    <t xml:space="preserve">C 01.00 (r0430,c0010) </t>
  </si>
  <si>
    <t>Articles 4(122), 36(1) point (g) and 44 of CRR</t>
  </si>
  <si>
    <t>A.1.13</t>
  </si>
  <si>
    <t>(-) Excess deduction from AT1 items over AT1 Capital</t>
  </si>
  <si>
    <t xml:space="preserve">C 01.00 (r0440,c0010) </t>
  </si>
  <si>
    <t>Article 36(1) point (j) of CRR</t>
  </si>
  <si>
    <t>A.1.14</t>
  </si>
  <si>
    <t>(-) Deductions related to assets which can alternatively be subject to a 1.250% risk weight</t>
  </si>
  <si>
    <t xml:space="preserve">C 01.00 (r0450,c0010) + C 01.00 (r0460,c0010) + C 01.00 (r0470,c0010)  + C 01.00 (r0471,c0010)+ C 01.00 (r0472,c0010) </t>
  </si>
  <si>
    <t>Articles 4(36), 36(1) point (k) (i) and 89 to 91 of CRR; Articles 36(1) point (k) (ii), 243(1) point (b), 244(1) point (b) and 258 of CRR; Articles 36(1) point k) (iii)  and 379(3) of CRR; Articles 36(1) point k) (iv)  and 153(8) of CRR and Articles 36(1) point k) (v)  and 155(4) of CRR.</t>
  </si>
  <si>
    <t>A.1.14.1</t>
  </si>
  <si>
    <t xml:space="preserve">  Of which: from securitisation positions (-)</t>
  </si>
  <si>
    <t xml:space="preserve">C 01.00 (r0460,c0010) </t>
  </si>
  <si>
    <t>Articles 36(1) point (k) (ii), 243(1) point (b), 244(1) point (b) and 258 of CRR</t>
  </si>
  <si>
    <t>A.1.15</t>
  </si>
  <si>
    <t>(-) Holdings of CET1 capital instruments of financial sector entities where the institiution does not have a significant investment</t>
  </si>
  <si>
    <t xml:space="preserve">C 01.00 (r0480,c0010) </t>
  </si>
  <si>
    <t>Articles 4(27), 36(1) point (h); 43 to 46, 49 (2) and (3)  and 79 of CRR</t>
  </si>
  <si>
    <t>A.1.16</t>
  </si>
  <si>
    <t>(-) Deductible DTAs that rely on future profitability and arise from temporary differences</t>
  </si>
  <si>
    <t xml:space="preserve">C 01.00 (r0490,c0010) </t>
  </si>
  <si>
    <t>Articles 36(1) point (c) and 38; Articles 48(1) point (a) and 48(2) of CRR</t>
  </si>
  <si>
    <t>A.1.17</t>
  </si>
  <si>
    <t>(-) Holdings of CET1 capital instruments of financial sector entities where the institiution has a significant investment</t>
  </si>
  <si>
    <t xml:space="preserve">C 01.00 (r0500,c0010) </t>
  </si>
  <si>
    <t>Articles 4(27); 36(1) point (i); 43, 45; 47; 48(1) point (b); 49(1) to (3) and 79 of CRR</t>
  </si>
  <si>
    <t>A.1.18</t>
  </si>
  <si>
    <t xml:space="preserve">(-) Amount exceding the 17.65% threshold </t>
  </si>
  <si>
    <t xml:space="preserve">C 01.00 (r0510,c0010) </t>
  </si>
  <si>
    <t>Article 48 of CRR</t>
  </si>
  <si>
    <t>A.1.18A</t>
  </si>
  <si>
    <t>(-) Insufficient coverage for non-performing exposures</t>
  </si>
  <si>
    <t xml:space="preserve">C 01.00 (r0513,c0010) </t>
  </si>
  <si>
    <t>Article 36(1), point (m) and Article 47c CRR</t>
  </si>
  <si>
    <t>A.1.18B</t>
  </si>
  <si>
    <t>(-) Minimum value commitment shortfalls</t>
  </si>
  <si>
    <t xml:space="preserve">C 01.00 (r0514,c0010) </t>
  </si>
  <si>
    <t>Article 36(1), point (n) and Article 132c(2) CRR</t>
  </si>
  <si>
    <t>A.1.18C</t>
  </si>
  <si>
    <t>(-) Other foreseeable tax charges</t>
  </si>
  <si>
    <t xml:space="preserve">C 01.00 (r0515,c0010) </t>
  </si>
  <si>
    <t>Article 36(1), point (l) CRR</t>
  </si>
  <si>
    <t>A.1.19</t>
  </si>
  <si>
    <t>(-) Additional deductions of CET1 Capital due to Article 3 CRR</t>
  </si>
  <si>
    <t xml:space="preserve">C 01.00 (r0524,c0010) </t>
  </si>
  <si>
    <t>Article 3 CRR</t>
  </si>
  <si>
    <t>A.1.20</t>
  </si>
  <si>
    <t>CET1 capital elements or deductions - other</t>
  </si>
  <si>
    <t xml:space="preserve">C 01.00 (r0529,c0010) </t>
  </si>
  <si>
    <t>A.1.21</t>
  </si>
  <si>
    <t>Transitional adjustments</t>
  </si>
  <si>
    <t>CA1 {1.1.1.6 + 1.1.1.8 + 1.1.1.26}</t>
  </si>
  <si>
    <t>A.1.21.1</t>
  </si>
  <si>
    <t>Transitional adjustments due to grandfathered CET1 Capital instruments (+/-)</t>
  </si>
  <si>
    <t xml:space="preserve">C 01.00 (r0220,c0010) </t>
  </si>
  <si>
    <t>Articles 483(1) to (3), and 484 to 487 of CRR</t>
  </si>
  <si>
    <t>A.1.21.2</t>
  </si>
  <si>
    <t>Transitional adjustments due to additional minority interests (+/-)</t>
  </si>
  <si>
    <t xml:space="preserve">C 01.00 (r0240,c0010) </t>
  </si>
  <si>
    <t>Articles 479 and 480 of CRR</t>
  </si>
  <si>
    <t>A.1.21.3</t>
  </si>
  <si>
    <t>Other transitional adjustments to CET1 Capital (+/-)</t>
  </si>
  <si>
    <t>C 01.00 (r0520,c0010)</t>
  </si>
  <si>
    <t>Articles 469 to 472, 478 and 481 of CRR</t>
  </si>
  <si>
    <t>ADDITIONAL TIER 1 CAPITAL (net of deductions and after transitional adjustments)</t>
  </si>
  <si>
    <t xml:space="preserve">C 01.00 (r0530,c0010) </t>
  </si>
  <si>
    <t>Article 61 of CRR</t>
  </si>
  <si>
    <t>A.2.1</t>
  </si>
  <si>
    <t>Additional Tier 1 Capital instruments</t>
  </si>
  <si>
    <t>C 01.00 (r0540,c0010) + C 01.00 (r0670,c0010)</t>
  </si>
  <si>
    <t>A.2.2</t>
  </si>
  <si>
    <t>(-) Excess deduction from T2 items over T2 capital</t>
  </si>
  <si>
    <t>C 01.00 (r0720,c0010)</t>
  </si>
  <si>
    <t>A.2.3</t>
  </si>
  <si>
    <t>Other Additional Tier 1 Capital components and deductions</t>
  </si>
  <si>
    <t>C 01.00 (r0690,c0010) + C 01.00 (r0700,c0010) + C 01.00 (r0710,c0010)  + C 01.00 (r0740,c0010) + C 01.00 (r0744,c0010) + C 01.00 (r0748,c0010)</t>
  </si>
  <si>
    <t>A.2.4</t>
  </si>
  <si>
    <t>Additional Tier 1 transitional adjustments</t>
  </si>
  <si>
    <t>C 01.00 (r0660,c0010) + C 01.00 (r0680,c0010) + C 01.00 (r0730,c0010)</t>
  </si>
  <si>
    <t>A.3</t>
  </si>
  <si>
    <t>TIER 1 CAPITAL (net of deductions and after transitional adjustments)</t>
  </si>
  <si>
    <t>A.4</t>
  </si>
  <si>
    <t>TIER 2 CAPITAL (net of deductions and after transitional adjustments)</t>
  </si>
  <si>
    <t xml:space="preserve">C 01.00 (r0750,c0010) </t>
  </si>
  <si>
    <t>Article 71 of CRR</t>
  </si>
  <si>
    <t>A.4.1</t>
  </si>
  <si>
    <t>Tier 2 Capital instruments</t>
  </si>
  <si>
    <t>C 01.00 (r0760,c0010) + C 01.00 (r0890,c0010)</t>
  </si>
  <si>
    <t>A.4.2</t>
  </si>
  <si>
    <t>Other Tier 2 Capital components and deductions</t>
  </si>
  <si>
    <t>C 01.00 (r0910,c0010) + C 01.00 (r0920,c0010) + C 01.00 (r0930,c0010) + C 01.00 (r0940,c0010) + C 01.00 (r0950,c0010) + C 01.00 (r0955,c0010)+ C 01.00 (r0970,c0010) + C 01.00 (r0974,c0010) + C 01.00 (r0978,c0010)</t>
  </si>
  <si>
    <t>A.4.3</t>
  </si>
  <si>
    <t>Tier 2 transitional adjustments</t>
  </si>
  <si>
    <t>C 01.00 (r0880,c0010) + C 01.00 (r0900,c0010) + C 01.00 (r0960,c0010)</t>
  </si>
  <si>
    <t>OWN FUNDS REQUIREMENTS</t>
  </si>
  <si>
    <t>B</t>
  </si>
  <si>
    <t>TOTAL RISK EXPOSURE AMOUNT</t>
  </si>
  <si>
    <t xml:space="preserve">  Of which: Transitional adjustments included</t>
  </si>
  <si>
    <t>C 05.01 (r0010,c0040)</t>
  </si>
  <si>
    <t>CAPITAL RATIOS (%)
Transitional period</t>
  </si>
  <si>
    <t>COMMON EQUITY TIER 1 CAPITAL RATIO (transitional period)</t>
  </si>
  <si>
    <t>TIER 1 CAPITAL RATIO (transitional period)</t>
  </si>
  <si>
    <t>C.3</t>
  </si>
  <si>
    <t>TOTAL CAPITAL RATIO (transitional period)</t>
  </si>
  <si>
    <t>CET1 Capital
Fully loaded</t>
  </si>
  <si>
    <t>D</t>
  </si>
  <si>
    <t>COMMON EQUITY TIER 1 CAPITAL (fully loaded)</t>
  </si>
  <si>
    <t>[A.1-A.1.13-A.1.21+MIN(A.2+A.1.13-A.2.2-A.2.4+MIN(A.4+A.2.2-A.4.3,0),0)]</t>
  </si>
  <si>
    <r>
      <t>CET1 RATIO (%)
Fully loaded</t>
    </r>
    <r>
      <rPr>
        <b/>
        <vertAlign val="superscript"/>
        <sz val="12"/>
        <color theme="0"/>
        <rFont val="Aptos Narrow"/>
        <family val="2"/>
        <scheme val="minor"/>
      </rPr>
      <t>1</t>
    </r>
  </si>
  <si>
    <t>E</t>
  </si>
  <si>
    <t>COMMON EQUITY TIER 1 CAPITAL RATIO (fully loaded)</t>
  </si>
  <si>
    <t>[D.1]/[B-B.1]</t>
  </si>
  <si>
    <t>Memo items</t>
  </si>
  <si>
    <t>F</t>
  </si>
  <si>
    <t xml:space="preserve">   Adjustments to CET1 due to IFRS 9 transitional arrangements</t>
  </si>
  <si>
    <t xml:space="preserve">C 05.01 (r0440,c0010) </t>
  </si>
  <si>
    <t xml:space="preserve">   Adjustments to AT1 due to IFRS 9 transitional arrangements</t>
  </si>
  <si>
    <t xml:space="preserve">C 05.01 (r0440,c0020) </t>
  </si>
  <si>
    <t xml:space="preserve">   Adjustments to T2 due to IFRS 9 transitional arrangements</t>
  </si>
  <si>
    <t xml:space="preserve">C 05.01 (r0440,c0030) </t>
  </si>
  <si>
    <t xml:space="preserve">   Adjustments included in RWAs due to IFRS 9 transitional arrangements</t>
  </si>
  <si>
    <t xml:space="preserve">C 05.01 (r0440,c0040) </t>
  </si>
  <si>
    <t>(1)The fully loaded CET1 ratio is an estimate calculated based on bank’s supervisory reporting. Therefore, any capital instruments that are not eligible from a regulatory point of view at the reporting date are not taken into account in this calculation.</t>
  </si>
  <si>
    <t xml:space="preserve">      Fully loaded CET1 capital ratio estimation is based on the formulae stated in column “COREP CODE” – please note that this might lead to differences to fully loaded CET1 capital ratios published by the participating banks e.g. in their Pillar 3 disclosure</t>
  </si>
  <si>
    <t>Overview of Risk exposure amounts</t>
  </si>
  <si>
    <t>RWAs</t>
  </si>
  <si>
    <r>
      <t>Credit risk (excluding CCR and Securitisations)</t>
    </r>
    <r>
      <rPr>
        <vertAlign val="superscript"/>
        <sz val="11"/>
        <color theme="0"/>
        <rFont val="Aptos Narrow"/>
        <family val="2"/>
        <scheme val="minor"/>
      </rPr>
      <t>1</t>
    </r>
  </si>
  <si>
    <t xml:space="preserve">
C 02.00 (r0040, c0010) -[C 07.00 (r0090, c0220, s001) + C 07.00 (r0110, c0220, s001)+ C 07.00 (r0130, c0220, s001) + C 08.01 (r0040, c0260, s001) + C 08.01 (r0050, c0260, s001) + C 08.01 (r0060, c0260, s001) +  C 08.01 (r0040, c0260, s002) +   C 08.01 (r0050, c0260, s002,) +   C 08.01 (r0060, c0260, s002) + C 02.00 (r0470, c0010) + C 02.00 (r0460, c0010)]</t>
  </si>
  <si>
    <t xml:space="preserve">Of which the standardised approach </t>
  </si>
  <si>
    <t>C 02.00 (r0060, c0010)-[C 07.00 (r0090, c0220, s001) + C 07.00 (r0110, c0220, s001)+ C 07.00 (r0130, c0220, s001)]</t>
  </si>
  <si>
    <t xml:space="preserve">Of which the foundation IRB (FIRB) approach </t>
  </si>
  <si>
    <t>C 02.00 (r0250, c0010) - [C 08.01 (r0040, c0260, s002) + C 08.01 (r0050, c0260, s002) + C 08.01 (r0060, c0260, s002)]</t>
  </si>
  <si>
    <t xml:space="preserve">Of which the advanced IRB (AIRB) approach </t>
  </si>
  <si>
    <t>C 02.00 (r0310, c0010) - [C 08.01 (r0040, c0260, s001) + C 08.01 (r0050, c0260, s001) +   C 08.01 (r0060, c0260, s001)]</t>
  </si>
  <si>
    <t>Of which equity IRB</t>
  </si>
  <si>
    <t>C 02.00 (r0420, c0010)</t>
  </si>
  <si>
    <r>
      <t>Counterparty credit risk (CCR, excluding CVA)</t>
    </r>
    <r>
      <rPr>
        <vertAlign val="superscript"/>
        <sz val="11"/>
        <color theme="0"/>
        <rFont val="Aptos Narrow"/>
        <family val="2"/>
        <scheme val="minor"/>
      </rPr>
      <t>2</t>
    </r>
  </si>
  <si>
    <t>C 07.00 (r0090, c0220, s001) + C 07.00 (r0110, c0220, s001)+ C 07.00 (r0130, c0220, s001) + C 08.01 (r0040, c0260, s001) + C 08.01 (r0050, c0260, s001) + C 08.01 (r0060, c0260, s001) +  C 08.01 (r0040, c0260, s002) +   C 08.01 (r0050, c0260, s002,) +   C 08.01 (r0060, c0260, s002) + C 02.00 (r0460, c0010)]</t>
  </si>
  <si>
    <t>Credit valuation adjustment - CVA</t>
  </si>
  <si>
    <t>C 02.00 (r0640, c0010)</t>
  </si>
  <si>
    <t xml:space="preserve">Settlement risk </t>
  </si>
  <si>
    <t>C 02.00 (r0490, c0010)</t>
  </si>
  <si>
    <t>Securitisation exposures in the banking book (after the cap)</t>
  </si>
  <si>
    <t>C 02.00 (r0470, c0010)</t>
  </si>
  <si>
    <t>Position, foreign exchange and commodities risks (Market risk)</t>
  </si>
  <si>
    <t>C 02.00 (r0520, c0010)</t>
  </si>
  <si>
    <t>C 02.00 (r0530, c0010)</t>
  </si>
  <si>
    <t xml:space="preserve">Of which IMA </t>
  </si>
  <si>
    <t>C 02.00 (r0580, c0010)</t>
  </si>
  <si>
    <t>Of which securitisations and resecuritisations in the trading book</t>
  </si>
  <si>
    <t xml:space="preserve">C 19.00 (r0010, c0601)*12.5+C 20.00 (r0010,c0450)*12.5+MAX(C 24.00(r0010, c0090),C 24.00(r0010,c0100),C 24.00(r0010, c0110))*12.5
</t>
  </si>
  <si>
    <t>Large exposures in the trading book</t>
  </si>
  <si>
    <t>C 02.00 (r0680, c0010)</t>
  </si>
  <si>
    <t xml:space="preserve">Operational risk </t>
  </si>
  <si>
    <t>C 02.00 (r0590, c0010)</t>
  </si>
  <si>
    <t xml:space="preserve">Of which basic indicator approach </t>
  </si>
  <si>
    <t>C 02.00 (r0600, c0010)</t>
  </si>
  <si>
    <t xml:space="preserve">Of which standardised approach </t>
  </si>
  <si>
    <t>C 02.00 (r0610, c0010)</t>
  </si>
  <si>
    <t xml:space="preserve">Of which advanced measurement approach </t>
  </si>
  <si>
    <t>C 02.00 (r0620, c0010)</t>
  </si>
  <si>
    <t>Other risk exposure amounts</t>
  </si>
  <si>
    <t>C 02.00 (r0630, c0010) + C 02.00 (r0690, c0010)</t>
  </si>
  <si>
    <t>Total</t>
  </si>
  <si>
    <r>
      <rPr>
        <vertAlign val="superscript"/>
        <sz val="10"/>
        <rFont val="Aptos Narrow"/>
        <family val="2"/>
        <scheme val="minor"/>
      </rPr>
      <t>1</t>
    </r>
    <r>
      <rPr>
        <sz val="10"/>
        <rFont val="Aptos Narrow"/>
        <family val="2"/>
        <scheme val="minor"/>
      </rPr>
      <t xml:space="preserve"> The positions "of which" are for information and do not need to sum up to Credit risk (excluding CCR and Securitisations)</t>
    </r>
  </si>
  <si>
    <r>
      <rPr>
        <vertAlign val="superscript"/>
        <sz val="10"/>
        <rFont val="Aptos Narrow"/>
        <family val="2"/>
        <scheme val="minor"/>
      </rPr>
      <t>2</t>
    </r>
    <r>
      <rPr>
        <sz val="10"/>
        <rFont val="Aptos Narrow"/>
        <family val="2"/>
        <scheme val="minor"/>
      </rPr>
      <t xml:space="preserve"> On-balance sheet exposures related to Free Deliveries [according to Article 379(1)] have not been included in 'Counterparty Credit Risk (CCR, excluding CVA)'. 
They are instead reported in the 'Credit Risk (excluding CCR and Securitisations)' section. </t>
    </r>
  </si>
  <si>
    <t>P&amp;L</t>
  </si>
  <si>
    <t>(mln EUR)</t>
  </si>
  <si>
    <t>Interest income</t>
  </si>
  <si>
    <t>Of which debt securities income</t>
  </si>
  <si>
    <t>Of which loans and advances income</t>
  </si>
  <si>
    <t>Interest expenses</t>
  </si>
  <si>
    <t>(Of which deposits expenses)</t>
  </si>
  <si>
    <t>(Of which debt securities issued expenses)</t>
  </si>
  <si>
    <t>(Expenses on share capital repayable on demand)</t>
  </si>
  <si>
    <t>Dividend income</t>
  </si>
  <si>
    <t>Net Fee and commission income</t>
  </si>
  <si>
    <t>Gains or (-) losses on derecognition of financial assets and liabilities not measured at fair value through profit or loss, and of non financial assets, net</t>
  </si>
  <si>
    <t>Gains or (-) losses on financial assets and liabilities held for trading, net</t>
  </si>
  <si>
    <t>Gains or (-) losses on financial assets and liabilities at fair value through profit or loss, net</t>
  </si>
  <si>
    <t xml:space="preserve">Gains or (-) losses from hedge accounting, net </t>
  </si>
  <si>
    <t>Exchange differences [gain or (-) loss], net</t>
  </si>
  <si>
    <t>Net other operating income /(expenses)</t>
  </si>
  <si>
    <t>TOTAL OPERATING INCOME, NET</t>
  </si>
  <si>
    <t>(Administrative expenses)</t>
  </si>
  <si>
    <t>(Cash contributions to resolution funds and deposit guarantee schemes)</t>
  </si>
  <si>
    <t>(Depreciation)</t>
  </si>
  <si>
    <t>Modification gains or (-) losses, net</t>
  </si>
  <si>
    <t>(Provisions or (-) reversal of provisions)</t>
  </si>
  <si>
    <t>(Payment commitments to resolution funds and deposit guarantee schemes)</t>
  </si>
  <si>
    <t>(Commitments and guarantees given)</t>
  </si>
  <si>
    <t>(Other provisions)</t>
  </si>
  <si>
    <r>
      <t>Of which pending legal issues and tax litigation</t>
    </r>
    <r>
      <rPr>
        <vertAlign val="superscript"/>
        <sz val="11"/>
        <color theme="0"/>
        <rFont val="Aptos Narrow"/>
        <family val="2"/>
        <scheme val="minor"/>
      </rPr>
      <t>1</t>
    </r>
  </si>
  <si>
    <r>
      <t>Of which restructuring</t>
    </r>
    <r>
      <rPr>
        <vertAlign val="superscript"/>
        <sz val="11"/>
        <color theme="0"/>
        <rFont val="Aptos Narrow"/>
        <family val="2"/>
        <scheme val="minor"/>
      </rPr>
      <t>1</t>
    </r>
  </si>
  <si>
    <r>
      <t>(Increases or (-) decreases of the fund for general banking risks, net)</t>
    </r>
    <r>
      <rPr>
        <vertAlign val="superscript"/>
        <sz val="11"/>
        <color theme="0"/>
        <rFont val="Aptos Narrow"/>
        <family val="2"/>
        <scheme val="minor"/>
      </rPr>
      <t>2</t>
    </r>
  </si>
  <si>
    <t>(Impairment or (-) reversal of impairment on financial assets not measured at fair value through profit or loss)</t>
  </si>
  <si>
    <t>(Financial assets at fair value through other comprehensive income)</t>
  </si>
  <si>
    <t>(Financial assets at amortised cost)</t>
  </si>
  <si>
    <t>(Impairment or (-) reversal of impairment of investments in subsidaries, joint ventures and associates and on non-financial assets)</t>
  </si>
  <si>
    <t>(of which Goodwill)</t>
  </si>
  <si>
    <t>Negative goodwill recognised in profit or loss</t>
  </si>
  <si>
    <t>Share of the profit or (-) loss of investments in subsidaries, joint ventures and associates</t>
  </si>
  <si>
    <t xml:space="preserve">Profit or (-) loss from non-current assets and disposal groups classified as held for sale not qualifying as discontinued operations    </t>
  </si>
  <si>
    <t>PROFIT OR (-) LOSS BEFORE TAX FROM CONTINUING OPERATIONS</t>
  </si>
  <si>
    <t>PROFIT OR (-) LOSS AFTER TAX FROM CONTINUING OPERATIONS</t>
  </si>
  <si>
    <t xml:space="preserve">Profit  or (-) loss after tax from discontinued operations    </t>
  </si>
  <si>
    <t>PROFIT OR (-) LOSS FOR THE YEAR</t>
  </si>
  <si>
    <t>Of which attributable to owners of the parent</t>
  </si>
  <si>
    <r>
      <rPr>
        <vertAlign val="superscript"/>
        <sz val="10"/>
        <color theme="1"/>
        <rFont val="Aptos Narrow"/>
        <family val="2"/>
        <scheme val="minor"/>
      </rPr>
      <t xml:space="preserve"> (1) </t>
    </r>
    <r>
      <rPr>
        <sz val="10"/>
        <color theme="1"/>
        <rFont val="Aptos Narrow"/>
        <family val="2"/>
        <scheme val="minor"/>
      </rPr>
      <t>Information available only as of end of the year</t>
    </r>
  </si>
  <si>
    <r>
      <rPr>
        <vertAlign val="superscript"/>
        <sz val="10"/>
        <rFont val="Aptos Narrow"/>
        <family val="2"/>
        <scheme val="minor"/>
      </rPr>
      <t xml:space="preserve">(2) </t>
    </r>
    <r>
      <rPr>
        <sz val="10"/>
        <rFont val="Aptos Narrow"/>
        <family val="2"/>
        <scheme val="minor"/>
      </rPr>
      <t>For IFRS compliance banks “zero” in cell “Increases or (-) decreases of the fund for general banking risks, net” must be read as “n.a.”</t>
    </r>
  </si>
  <si>
    <t>Total Assets: fair value and impairment distribution</t>
  </si>
  <si>
    <t>References</t>
  </si>
  <si>
    <t>Carrying amount</t>
  </si>
  <si>
    <t>Fair value hierarchy</t>
  </si>
  <si>
    <t>ASSETS:</t>
  </si>
  <si>
    <t>Level 1</t>
  </si>
  <si>
    <t>Level 2</t>
  </si>
  <si>
    <t>Level 3</t>
  </si>
  <si>
    <t>Cash, cash balances at central banks and other demand deposits</t>
  </si>
  <si>
    <t>IAS 1.54 (i)</t>
  </si>
  <si>
    <t xml:space="preserve">Financial assets held for trading </t>
  </si>
  <si>
    <t>IFRS 7.8(a)(ii);IFRS 9.Appendix A</t>
  </si>
  <si>
    <t>Non-trading financial assets mandatorily at fair value through profit or loss</t>
  </si>
  <si>
    <t>IFRS 7.8(a)(ii); IFRS 9.4.1.4</t>
  </si>
  <si>
    <t>Financial assets designated at fair value through profit or loss</t>
  </si>
  <si>
    <t>IFRS 7.8(a)(i); IFRS 9.4.1.5</t>
  </si>
  <si>
    <t>Financial assets at fair value through other comprehensive income</t>
  </si>
  <si>
    <t>IFRS 7.8(h); IFRS 9.4.1.2A</t>
  </si>
  <si>
    <t>Financial assets at amortised cost</t>
  </si>
  <si>
    <t>IFRS 7.8(f); IFRS 9.4.1.2</t>
  </si>
  <si>
    <t>Derivatives – Hedge accounting</t>
  </si>
  <si>
    <t>IFRS 9.6.2.1; Annex V.Part 1.22; Annex V.Part 1.26</t>
  </si>
  <si>
    <t>Fair value changes of the hedged items in portfolio hedge of interest rate risk</t>
  </si>
  <si>
    <t>IAS 39.89A(a); IFRS 9.6.5.8</t>
  </si>
  <si>
    <r>
      <t>Other assets</t>
    </r>
    <r>
      <rPr>
        <vertAlign val="superscript"/>
        <sz val="11"/>
        <color theme="0"/>
        <rFont val="Aptos Narrow"/>
        <family val="2"/>
        <scheme val="minor"/>
      </rPr>
      <t>1</t>
    </r>
  </si>
  <si>
    <t>TOTAL ASSETS</t>
  </si>
  <si>
    <t>IAS 1.9(a), IG 6</t>
  </si>
  <si>
    <r>
      <rPr>
        <vertAlign val="superscript"/>
        <sz val="10"/>
        <rFont val="Aptos Narrow"/>
        <family val="2"/>
        <scheme val="minor"/>
      </rPr>
      <t xml:space="preserve">(1) </t>
    </r>
    <r>
      <rPr>
        <sz val="10"/>
        <rFont val="Aptos Narrow"/>
        <family val="2"/>
        <scheme val="minor"/>
      </rPr>
      <t>Portfolios, which are nGAAP specific, i.e. which are not applicable for IFRS reporting banks, are considered in the position “Other assets".</t>
    </r>
  </si>
  <si>
    <r>
      <t>Breakdown of financial assets by instrument and by counterparty sector</t>
    </r>
    <r>
      <rPr>
        <vertAlign val="superscript"/>
        <sz val="11"/>
        <color theme="0"/>
        <rFont val="Aptos Narrow"/>
        <family val="2"/>
        <scheme val="minor"/>
      </rPr>
      <t>1</t>
    </r>
  </si>
  <si>
    <r>
      <t xml:space="preserve">Gross carrying amount </t>
    </r>
    <r>
      <rPr>
        <b/>
        <vertAlign val="superscript"/>
        <sz val="11"/>
        <color theme="0"/>
        <rFont val="Aptos Narrow"/>
        <family val="2"/>
        <scheme val="minor"/>
      </rPr>
      <t>(2)</t>
    </r>
  </si>
  <si>
    <r>
      <t xml:space="preserve">Accumulated impairment </t>
    </r>
    <r>
      <rPr>
        <b/>
        <vertAlign val="superscript"/>
        <sz val="11"/>
        <color theme="0"/>
        <rFont val="Aptos Narrow"/>
        <family val="2"/>
        <scheme val="minor"/>
      </rPr>
      <t>(2)</t>
    </r>
  </si>
  <si>
    <r>
      <rPr>
        <b/>
        <sz val="11"/>
        <color indexed="9"/>
        <rFont val="Aptos Narrow"/>
        <family val="2"/>
        <scheme val="minor"/>
      </rPr>
      <t xml:space="preserve">Stage 1 </t>
    </r>
    <r>
      <rPr>
        <sz val="11"/>
        <color indexed="9"/>
        <rFont val="Aptos Narrow"/>
        <family val="2"/>
        <scheme val="minor"/>
      </rPr>
      <t xml:space="preserve">
Assets without significant increase in credit risk since initial recognition</t>
    </r>
  </si>
  <si>
    <r>
      <rPr>
        <b/>
        <sz val="11"/>
        <color indexed="9"/>
        <rFont val="Aptos Narrow"/>
        <family val="2"/>
        <scheme val="minor"/>
      </rPr>
      <t xml:space="preserve">Stage 2 </t>
    </r>
    <r>
      <rPr>
        <sz val="11"/>
        <color indexed="9"/>
        <rFont val="Aptos Narrow"/>
        <family val="2"/>
        <scheme val="minor"/>
      </rPr>
      <t xml:space="preserve">
Assets with significant increase in credit risk since initial recognition but not credit-impaired</t>
    </r>
  </si>
  <si>
    <r>
      <rPr>
        <b/>
        <sz val="11"/>
        <color indexed="9"/>
        <rFont val="Aptos Narrow"/>
        <family val="2"/>
        <scheme val="minor"/>
      </rPr>
      <t>Stage 3</t>
    </r>
    <r>
      <rPr>
        <sz val="11"/>
        <color indexed="9"/>
        <rFont val="Aptos Narrow"/>
        <family val="2"/>
        <scheme val="minor"/>
      </rPr>
      <t xml:space="preserve">
Credit-impaired assets</t>
    </r>
  </si>
  <si>
    <r>
      <rPr>
        <b/>
        <sz val="11"/>
        <color indexed="9"/>
        <rFont val="Aptos Narrow"/>
        <family val="2"/>
        <scheme val="minor"/>
      </rPr>
      <t>Stage 1</t>
    </r>
    <r>
      <rPr>
        <sz val="11"/>
        <color indexed="9"/>
        <rFont val="Aptos Narrow"/>
        <family val="2"/>
        <scheme val="minor"/>
      </rPr>
      <t xml:space="preserve">
Assets without significant increase in credit risk since initial recognition</t>
    </r>
  </si>
  <si>
    <r>
      <rPr>
        <b/>
        <sz val="11"/>
        <color indexed="9"/>
        <rFont val="Aptos Narrow"/>
        <family val="2"/>
        <scheme val="minor"/>
      </rPr>
      <t>Stage 2</t>
    </r>
    <r>
      <rPr>
        <sz val="11"/>
        <color indexed="9"/>
        <rFont val="Aptos Narrow"/>
        <family val="2"/>
        <scheme val="minor"/>
      </rPr>
      <t xml:space="preserve">
Assets with significant increase in credit risk since initial recognition but not credit-impaired</t>
    </r>
  </si>
  <si>
    <t>Debt securities</t>
  </si>
  <si>
    <t>Annex V.Part 1.31, 44(b)</t>
  </si>
  <si>
    <t>Loans and advances</t>
  </si>
  <si>
    <t>Annex V.Part 1.32, 44(a)</t>
  </si>
  <si>
    <r>
      <rPr>
        <vertAlign val="superscript"/>
        <sz val="10"/>
        <rFont val="Aptos Narrow"/>
        <family val="2"/>
        <scheme val="minor"/>
      </rPr>
      <t xml:space="preserve">(1) </t>
    </r>
    <r>
      <rPr>
        <sz val="10"/>
        <rFont val="Aptos Narrow"/>
        <family val="2"/>
        <scheme val="minor"/>
      </rPr>
      <t>This table covers IFRS 9 specific information and as such only applies for IFRS reporting banks.</t>
    </r>
  </si>
  <si>
    <r>
      <rPr>
        <vertAlign val="superscript"/>
        <sz val="10"/>
        <rFont val="Aptos Narrow"/>
        <family val="2"/>
        <scheme val="minor"/>
      </rPr>
      <t>(2)</t>
    </r>
    <r>
      <rPr>
        <sz val="10"/>
        <rFont val="Aptos Narrow"/>
        <family val="2"/>
        <scheme val="minor"/>
      </rPr>
      <t xml:space="preserve"> From June 2021, the gross carrying amount of assets and accumulated impairments that are purchased or originated as credit-impaired at initial recognition are not included in the impairment stages, as it was the case in previous periods.</t>
    </r>
  </si>
  <si>
    <t>Breakdown of liabilities</t>
  </si>
  <si>
    <t>LIABILITIES:</t>
  </si>
  <si>
    <t>Financial liabilities held for trading</t>
  </si>
  <si>
    <t>IFRS 7.8 (e) (ii); IFRS 9.BA.6</t>
  </si>
  <si>
    <r>
      <t>Trading financial liabilities</t>
    </r>
    <r>
      <rPr>
        <vertAlign val="superscript"/>
        <sz val="10"/>
        <color theme="0"/>
        <rFont val="Aptos Narrow"/>
        <family val="2"/>
        <scheme val="minor"/>
      </rPr>
      <t>1</t>
    </r>
  </si>
  <si>
    <t>Accounting Directive art 8(1)(a),(3),(6)</t>
  </si>
  <si>
    <t>Financial liabilities designated at fair value through profit or loss</t>
  </si>
  <si>
    <t>IFRS 7.8 (e)(i); IFRS 9.4.2.2</t>
  </si>
  <si>
    <t>Financial liabilities measured at amortised cost</t>
  </si>
  <si>
    <t>IFRS 7.8(g); IFRS 9.4.2.1</t>
  </si>
  <si>
    <r>
      <t>Non-trading non-derivative financial liabilities measured at a cost-based method</t>
    </r>
    <r>
      <rPr>
        <vertAlign val="superscript"/>
        <sz val="10"/>
        <color theme="0"/>
        <rFont val="Aptos Narrow"/>
        <family val="2"/>
        <scheme val="minor"/>
      </rPr>
      <t>1</t>
    </r>
  </si>
  <si>
    <t>Accounting Directive art 8(3)</t>
  </si>
  <si>
    <t>IFRS 9.6.2.1; Annex V.Part 1.26</t>
  </si>
  <si>
    <t>IAS 39.89A(b), IFRS 9.6.5.8</t>
  </si>
  <si>
    <t>Provisions</t>
  </si>
  <si>
    <t>IAS 37.10; IAS 1.54(l)</t>
  </si>
  <si>
    <t xml:space="preserve">Tax liabilities </t>
  </si>
  <si>
    <t>IAS 1.54(n-o)</t>
  </si>
  <si>
    <t>Share capital repayable on demand</t>
  </si>
  <si>
    <t>IAS 32 IE 33; IFRIC 2; Annex V.Part 2.12</t>
  </si>
  <si>
    <t xml:space="preserve">Other liabilities </t>
  </si>
  <si>
    <t>Annex V.Part 2.13</t>
  </si>
  <si>
    <t>Liabilities included in disposal groups classified as held for sale</t>
  </si>
  <si>
    <t>IAS 1.54 (p); IFRS 5.38, Annex V.Part 2.14</t>
  </si>
  <si>
    <r>
      <t>Haircuts for trading liabilities at fair value</t>
    </r>
    <r>
      <rPr>
        <vertAlign val="superscript"/>
        <sz val="10"/>
        <color theme="0"/>
        <rFont val="Aptos Narrow"/>
        <family val="2"/>
        <scheme val="minor"/>
      </rPr>
      <t>1</t>
    </r>
  </si>
  <si>
    <t>Annex V Part 1.29</t>
  </si>
  <si>
    <t>TOTAL LIABILITIES</t>
  </si>
  <si>
    <t>IAS 1.9(b);IG 6</t>
  </si>
  <si>
    <t>TOTAL EQUITY</t>
  </si>
  <si>
    <t>IAS 1.9(c), IG 6</t>
  </si>
  <si>
    <t>TOTAL EQUITY AND TOTAL LIABILITIES</t>
  </si>
  <si>
    <t>IAS 1.IG6</t>
  </si>
  <si>
    <t>(1) Portfolios which are  nGAAP specific, i.e. which are not applicable for IFRS reporting banks</t>
  </si>
  <si>
    <t>Breakdown of financial liabilities by instrument and by counterparty sector</t>
  </si>
  <si>
    <t>Derivatives</t>
  </si>
  <si>
    <t>IFRS 9.BA.7(a); CRR Annex II</t>
  </si>
  <si>
    <t>Short positions</t>
  </si>
  <si>
    <t>Equity instruments</t>
  </si>
  <si>
    <t>IAS 32.11; ECB/2013/33 Annex 2.Part 2.4-5</t>
  </si>
  <si>
    <t>Annex V.Part 1.31</t>
  </si>
  <si>
    <t>Deposits</t>
  </si>
  <si>
    <t>Central banks</t>
  </si>
  <si>
    <t xml:space="preserve">Annex V.Part 1.42(a), 44(c) </t>
  </si>
  <si>
    <t>of which: Current accounts / overnight deposits</t>
  </si>
  <si>
    <t>ECB/2013/33 Annex 2.Part 2.9.1</t>
  </si>
  <si>
    <t>General governments</t>
  </si>
  <si>
    <t xml:space="preserve">Annex V.Part 1.42(b), 44(c) </t>
  </si>
  <si>
    <t>Credit institutions</t>
  </si>
  <si>
    <t xml:space="preserve">Annex V.Part 1.42(c),44(c)  </t>
  </si>
  <si>
    <t>Other financial corporations</t>
  </si>
  <si>
    <t xml:space="preserve">Annex V.Part 1.42(d),44(c)  </t>
  </si>
  <si>
    <t>Non-financial corporations</t>
  </si>
  <si>
    <t xml:space="preserve">Annex V.Part 1.42(e), 44(c)    </t>
  </si>
  <si>
    <t>Households</t>
  </si>
  <si>
    <t xml:space="preserve">Annex V.Part 1.42(f), 44(c)  </t>
  </si>
  <si>
    <t>Debt securities issued</t>
  </si>
  <si>
    <t>Annex V.Part 1.37, Part 2.98</t>
  </si>
  <si>
    <t>Of which: Subordinated Debt securities issued</t>
  </si>
  <si>
    <t>Annex V.Part 1.37</t>
  </si>
  <si>
    <t>Other financial liabilities</t>
  </si>
  <si>
    <t>Annex V.Part 1.38-41</t>
  </si>
  <si>
    <t>TOTAL FINANCIAL LIABILITIES</t>
  </si>
  <si>
    <t>Market Risk</t>
  </si>
  <si>
    <t>SA</t>
  </si>
  <si>
    <t>IM</t>
  </si>
  <si>
    <r>
      <t xml:space="preserve">VaR </t>
    </r>
    <r>
      <rPr>
        <b/>
        <i/>
        <sz val="11"/>
        <color theme="0"/>
        <rFont val="Aptos Narrow"/>
        <family val="2"/>
        <scheme val="minor"/>
      </rPr>
      <t>(Memorandum item)</t>
    </r>
  </si>
  <si>
    <r>
      <t xml:space="preserve">STRESSED VaR </t>
    </r>
    <r>
      <rPr>
        <b/>
        <i/>
        <sz val="11"/>
        <color theme="0"/>
        <rFont val="Aptos Narrow"/>
        <family val="2"/>
        <scheme val="minor"/>
      </rPr>
      <t>(Memorandum item)</t>
    </r>
  </si>
  <si>
    <t>INCREMENTAL DEFAULT AND MIGRATION RISK CAPITAL CHARGE</t>
  </si>
  <si>
    <t>ALL PRICE RISKS CAPITAL CHARGE FOR CTP</t>
  </si>
  <si>
    <t>MULTIPLICATION FACTOR (mc) x AVERAGE OF PREVIOUS 60 WORKING DAYS (VaRavg)</t>
  </si>
  <si>
    <t>PREVIOUS DAY (VaRt-1)</t>
  </si>
  <si>
    <t>MULTIPLICATION FACTOR (ms) x AVERAGE OF PREVIOUS 60 WORKING DAYS (SVaRavg)</t>
  </si>
  <si>
    <t>LATEST AVAILABLE (SVaRt-1)</t>
  </si>
  <si>
    <t>12 WEEKS AVERAGE MEASURE</t>
  </si>
  <si>
    <t>LAST MEASURE</t>
  </si>
  <si>
    <t>FLOOR</t>
  </si>
  <si>
    <t>Traded Debt Instruments</t>
  </si>
  <si>
    <t xml:space="preserve">    Of which: General risk</t>
  </si>
  <si>
    <t xml:space="preserve">    Of which: Specific risk</t>
  </si>
  <si>
    <t>Equities</t>
  </si>
  <si>
    <t>Foreign exchange risk</t>
  </si>
  <si>
    <t>Commodities risk</t>
  </si>
  <si>
    <t>Market risk template does not include CIU positions under the particular approach for position risk in CIUs (Articles 348(1), 350 (3) c) and 364 (2) a) CRR), which instead are included in the RWA OV1 template.</t>
  </si>
  <si>
    <t>Credit Risk - Standardised Approach</t>
  </si>
  <si>
    <t>Standardised Approach</t>
  </si>
  <si>
    <r>
      <t>Original Exposure</t>
    </r>
    <r>
      <rPr>
        <b/>
        <vertAlign val="superscript"/>
        <sz val="11"/>
        <color theme="0"/>
        <rFont val="Aptos Narrow"/>
        <family val="2"/>
        <scheme val="minor"/>
      </rPr>
      <t>1</t>
    </r>
  </si>
  <si>
    <r>
      <t xml:space="preserve"> Exposure Value</t>
    </r>
    <r>
      <rPr>
        <b/>
        <vertAlign val="superscript"/>
        <sz val="11"/>
        <color theme="0"/>
        <rFont val="Aptos Narrow"/>
        <family val="2"/>
        <scheme val="minor"/>
      </rPr>
      <t>1</t>
    </r>
  </si>
  <si>
    <t>Risk exposure amount</t>
  </si>
  <si>
    <r>
      <t>Value adjustments and provisions</t>
    </r>
    <r>
      <rPr>
        <b/>
        <vertAlign val="superscript"/>
        <sz val="11"/>
        <color theme="0"/>
        <rFont val="Aptos Narrow"/>
        <family val="2"/>
        <scheme val="minor"/>
      </rPr>
      <t>4</t>
    </r>
  </si>
  <si>
    <t>Value adjustments and provisions</t>
  </si>
  <si>
    <t>Consolidated data</t>
  </si>
  <si>
    <t>Central governments or central banks</t>
  </si>
  <si>
    <t xml:space="preserve">Regional governments or local authorities </t>
  </si>
  <si>
    <t>Public sector entities</t>
  </si>
  <si>
    <t xml:space="preserve">Multilateral Development Banks </t>
  </si>
  <si>
    <t>International Organisations</t>
  </si>
  <si>
    <t>Institutions</t>
  </si>
  <si>
    <t xml:space="preserve">Corporates </t>
  </si>
  <si>
    <t xml:space="preserve">     of which: SME</t>
  </si>
  <si>
    <t>Retail</t>
  </si>
  <si>
    <t>Secured by mortgages on immovable property</t>
  </si>
  <si>
    <t>Exposures in default</t>
  </si>
  <si>
    <t>Items associated with particularly high risk</t>
  </si>
  <si>
    <t>Covered bonds</t>
  </si>
  <si>
    <t>Claims on institutions and corporates with a ST credit assessment</t>
  </si>
  <si>
    <t>Collective investments undertakings (CIU)</t>
  </si>
  <si>
    <t>Equity</t>
  </si>
  <si>
    <t>Other exposures</t>
  </si>
  <si>
    <r>
      <t xml:space="preserve">Standardised Total </t>
    </r>
    <r>
      <rPr>
        <b/>
        <vertAlign val="superscript"/>
        <sz val="11"/>
        <color theme="0"/>
        <rFont val="Aptos Narrow"/>
        <family val="2"/>
        <scheme val="minor"/>
      </rPr>
      <t>2</t>
    </r>
  </si>
  <si>
    <r>
      <rPr>
        <vertAlign val="superscript"/>
        <sz val="10"/>
        <rFont val="Aptos Narrow"/>
        <family val="2"/>
        <scheme val="minor"/>
      </rPr>
      <t>(1)</t>
    </r>
    <r>
      <rPr>
        <sz val="10"/>
        <rFont val="Aptos Narrow"/>
        <family val="2"/>
        <scheme val="minor"/>
      </rPr>
      <t xml:space="preserve"> Original exposure, unlike Exposure value, is reported before taking into account any effect due to credit conversion factors or credit risk mitigation techniques (e.g. substitution effects). </t>
    </r>
  </si>
  <si>
    <r>
      <rPr>
        <vertAlign val="superscript"/>
        <sz val="10"/>
        <rFont val="Aptos Narrow"/>
        <family val="2"/>
        <scheme val="minor"/>
      </rPr>
      <t xml:space="preserve">(2) </t>
    </r>
    <r>
      <rPr>
        <sz val="10"/>
        <rFont val="Aptos Narrow"/>
        <family val="2"/>
        <scheme val="minor"/>
      </rPr>
      <t>Standardised Total does not include the securitisation position unlike in the results prior to the 2019 exercise.</t>
    </r>
  </si>
  <si>
    <r>
      <rPr>
        <vertAlign val="superscript"/>
        <sz val="10"/>
        <color theme="1"/>
        <rFont val="Aptos Narrow"/>
        <family val="2"/>
        <scheme val="minor"/>
      </rPr>
      <t xml:space="preserve">(3) </t>
    </r>
    <r>
      <rPr>
        <sz val="10"/>
        <color theme="1"/>
        <rFont val="Aptos Narrow"/>
        <family val="2"/>
        <scheme val="minor"/>
      </rPr>
      <t xml:space="preserve">Only the most relevant countries are disclosed. These have been selected under the following rule: Countries of counterparty covering up to 95% of total original exposure or Top 10 countries ranked by original exposure, </t>
    </r>
  </si>
  <si>
    <t>calculated as of last quarter</t>
  </si>
  <si>
    <r>
      <rPr>
        <vertAlign val="superscript"/>
        <sz val="10"/>
        <rFont val="Aptos Narrow"/>
        <family val="2"/>
        <scheme val="minor"/>
      </rPr>
      <t xml:space="preserve">(4) </t>
    </r>
    <r>
      <rPr>
        <sz val="10"/>
        <rFont val="Aptos Narrow"/>
        <family val="2"/>
        <scheme val="minor"/>
      </rPr>
      <t>Starting from the 2023 exercise, value adjustements and provisions for the consolidated data include  general credit risk adjustments, for the consistency with the data per country of counterparty</t>
    </r>
  </si>
  <si>
    <r>
      <t>Value adjustments and provisions</t>
    </r>
    <r>
      <rPr>
        <b/>
        <vertAlign val="superscript"/>
        <sz val="11"/>
        <color rgb="FFFFFFFF"/>
        <rFont val="Aptos Narrow"/>
        <family val="2"/>
        <scheme val="minor"/>
      </rPr>
      <t>2</t>
    </r>
  </si>
  <si>
    <r>
      <t>Standardised Total</t>
    </r>
    <r>
      <rPr>
        <b/>
        <vertAlign val="superscript"/>
        <sz val="11"/>
        <color theme="0"/>
        <rFont val="Aptos Narrow"/>
        <family val="2"/>
        <scheme val="minor"/>
      </rPr>
      <t>2</t>
    </r>
  </si>
  <si>
    <t>(2) Total value adjustments and provisions per country of counterparty excludes those for securitisation exposures but includes general credit risk adjustments.</t>
  </si>
  <si>
    <r>
      <t>Value adjustments and provisions</t>
    </r>
    <r>
      <rPr>
        <b/>
        <vertAlign val="superscript"/>
        <sz val="11"/>
        <color theme="0"/>
        <rFont val="Aptos Narrow"/>
        <family val="2"/>
        <scheme val="minor"/>
      </rPr>
      <t>2</t>
    </r>
  </si>
  <si>
    <t>Credit Risk - IRB Approach</t>
  </si>
  <si>
    <t>IRB Approach</t>
  </si>
  <si>
    <t>Of which: defaulted</t>
  </si>
  <si>
    <t>Central banks and central governments</t>
  </si>
  <si>
    <t>Corporates</t>
  </si>
  <si>
    <t>Corporates - Of Which: Specialised Lending</t>
  </si>
  <si>
    <t>Corporates - Of Which: SME</t>
  </si>
  <si>
    <t>Retail - Secured on real estate property</t>
  </si>
  <si>
    <t>Retail - Secured on real estate property - Of Which: SME</t>
  </si>
  <si>
    <t>Retail - Secured on real estate property - Of Which: non-SME</t>
  </si>
  <si>
    <t>Retail - Qualifying Revolving</t>
  </si>
  <si>
    <t>Retail - Other Retail</t>
  </si>
  <si>
    <t>Retail - Other Retail - Of Which: SME</t>
  </si>
  <si>
    <t>Retail - Other Retail - Of Which: non-SME</t>
  </si>
  <si>
    <t>Other non credit-obligation assets</t>
  </si>
  <si>
    <r>
      <t>IRB Total</t>
    </r>
    <r>
      <rPr>
        <b/>
        <vertAlign val="superscript"/>
        <sz val="11"/>
        <color theme="0"/>
        <rFont val="Aptos Narrow"/>
        <family val="2"/>
        <scheme val="minor"/>
      </rPr>
      <t>2</t>
    </r>
  </si>
  <si>
    <t xml:space="preserve">(1) Original exposure, unlike Exposure value, is reported before taking into account any effect due to credit conversion factors or credit risk mitigation techniques (e.g. substitution effects). </t>
  </si>
  <si>
    <t>(2) IRB Total does not include the Securitisation position unlike in the results prior to the 2019 exercise.</t>
  </si>
  <si>
    <t>(3) Only the most relevant countries are disclosed. These have been selected under the following rule: Countries of counterparty covering up to 95% of total original exposure or Top 10 countries ranked by original exposure, calculated as of last quarter</t>
  </si>
  <si>
    <t>IRB Total</t>
  </si>
  <si>
    <t xml:space="preserve"> General governments exposures by country of the counterparty </t>
  </si>
  <si>
    <t>Direct exposures</t>
  </si>
  <si>
    <t>Risk weighted exposure amount</t>
  </si>
  <si>
    <t>On balance sheet</t>
  </si>
  <si>
    <t xml:space="preserve">Off balance sheet </t>
  </si>
  <si>
    <t>Residual Maturity</t>
  </si>
  <si>
    <t>Country / Region</t>
  </si>
  <si>
    <t>Total gross carrying amount of non-derivative financial assets</t>
  </si>
  <si>
    <t>Total carrying amount of non-derivative financial assets (net of short positions)</t>
  </si>
  <si>
    <t>Non-derivative financial assets by accounting portfolio</t>
  </si>
  <si>
    <t xml:space="preserve">Derivatives with positive fair value </t>
  </si>
  <si>
    <t>Derivatives with negative fair value</t>
  </si>
  <si>
    <t>Off-balance sheet exposures</t>
  </si>
  <si>
    <t>Nominal</t>
  </si>
  <si>
    <t>of which: loans and advances</t>
  </si>
  <si>
    <t>of which: Financial assets held for trading</t>
  </si>
  <si>
    <t>of which: Financial assets designated at fair value through profit or loss</t>
  </si>
  <si>
    <t>of which: Financial assets at fair value through other comprehensive income</t>
  </si>
  <si>
    <t>of which: Financial assets at amortised cost</t>
  </si>
  <si>
    <t>Notional amount</t>
  </si>
  <si>
    <t>[ 0 - 3M [</t>
  </si>
  <si>
    <t>Austria</t>
  </si>
  <si>
    <t>[ 3M - 1Y [</t>
  </si>
  <si>
    <t>[ 1Y - 2Y [</t>
  </si>
  <si>
    <t>[ 2Y - 3Y [</t>
  </si>
  <si>
    <t>[3Y - 5Y [</t>
  </si>
  <si>
    <t>[5Y - 10Y [</t>
  </si>
  <si>
    <t>[10Y - more</t>
  </si>
  <si>
    <t>Belgium</t>
  </si>
  <si>
    <t>Bulgaria</t>
  </si>
  <si>
    <t>Cyprus</t>
  </si>
  <si>
    <t>Czech Republic</t>
  </si>
  <si>
    <t>Denmark</t>
  </si>
  <si>
    <t>Estonia</t>
  </si>
  <si>
    <t>Finland</t>
  </si>
  <si>
    <t>France</t>
  </si>
  <si>
    <t>Germany</t>
  </si>
  <si>
    <t>Croatia</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</si>
  <si>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</si>
  <si>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</si>
  <si>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</si>
  <si>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</si>
  <si>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</si>
  <si>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</si>
  <si>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</si>
  <si>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</si>
  <si>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</si>
  <si>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</si>
  <si>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</si>
  <si>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</si>
  <si>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</si>
  <si>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</si>
  <si>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</si>
  <si>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</si>
  <si>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</si>
  <si>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Iceland</t>
  </si>
  <si>
    <t>Liechtenstein</t>
  </si>
  <si>
    <t>Norway</t>
  </si>
  <si>
    <t>Australia</t>
  </si>
  <si>
    <t>Canada</t>
  </si>
  <si>
    <t>Hong Kong</t>
  </si>
  <si>
    <t>Japan</t>
  </si>
  <si>
    <t>U.S.</t>
  </si>
  <si>
    <t>China</t>
  </si>
  <si>
    <t>Switzerland</t>
  </si>
  <si>
    <t>Other advanced economies non EEA</t>
  </si>
  <si>
    <t>Other Central and eastern Europe countries non EEA</t>
  </si>
  <si>
    <t>Middle East</t>
  </si>
  <si>
    <t>Latin America and the Caribbean</t>
  </si>
  <si>
    <t>Africa</t>
  </si>
  <si>
    <t>Others</t>
  </si>
  <si>
    <t>Notes and definitions</t>
  </si>
  <si>
    <t>Information disclosed in this template is sourced from COREP template C 33, introduced with the reporting framework 2.7, applicable for reports as of 31 March 2018.</t>
  </si>
  <si>
    <t xml:space="preserve">(1) Information on sovereign exposures is only available for institutions that have sovereign exposures of at least 1% of total “Debt securities and loans receivables”. Country of breakdown is only available for institutions that hold non-domestic sovereign exposures of 10% or more compared to total sovereign exposures. Where the latter threshold is not met, information is disclosed through the aggregate "Others".      </t>
  </si>
  <si>
    <t xml:space="preserve">(2) The exposures reported cover only exposures to central, regional and local governments on immediate borrower basis, and do not include exposures to other counterparts with full or partial government guarantees </t>
  </si>
  <si>
    <t xml:space="preserve">(3) The banks disclose the exposures in the "Financial assets held for trading" portfolio after offsetting the cash short positions having the same maturities. </t>
  </si>
  <si>
    <t>(4) The exposures reported include the positions towards counterparts (other than sovereign) on sovereign credit risk (i.e. CDS, financial guarantees) booked in all the accounting portfolio (on-off balance sheet). Irrespective of the denomination and or accounting classification of the positions</t>
  </si>
  <si>
    <t xml:space="preserve">          the economic substance over the form must be used as a criteria for the identification of the exposures to be included in this column. This item does not include exposures to counterparts (other than sovereign) with full or partial government guarantees by central, regional and local governments</t>
  </si>
  <si>
    <r>
      <t>(5)</t>
    </r>
    <r>
      <rPr>
        <vertAlign val="superscript"/>
        <sz val="9"/>
        <rFont val="Aptos Narrow"/>
        <family val="2"/>
        <scheme val="minor"/>
      </rPr>
      <t xml:space="preserve"> </t>
    </r>
    <r>
      <rPr>
        <sz val="9"/>
        <rFont val="Aptos Narrow"/>
        <family val="2"/>
        <scheme val="minor"/>
      </rPr>
      <t>Residual countries not reported separately in the Transparency exercise</t>
    </r>
  </si>
  <si>
    <r>
      <rPr>
        <u/>
        <sz val="9"/>
        <rFont val="Aptos Narrow"/>
        <family val="2"/>
        <scheme val="minor"/>
      </rPr>
      <t>Regions</t>
    </r>
    <r>
      <rPr>
        <sz val="9"/>
        <rFont val="Aptos Narrow"/>
        <family val="2"/>
        <scheme val="minor"/>
      </rPr>
      <t>:</t>
    </r>
  </si>
  <si>
    <t>Other advanced non-EEA: Israel, Korea, New Zealand, Russia, San Marino, Singapore and Taiwan.</t>
  </si>
  <si>
    <t>Other CEE non-EEA: Albania, Bosnia and Herzegovina, FYR Macedonia, Montenegro, Serbia and Turkey.</t>
  </si>
  <si>
    <t>Middle East: Bahrain, Djibouti, Iran, Iraq, Jordan, Kuwait, Lebanon, Libya, Oman, Qatar, Saudi Arabia, Sudan, Syria, United Arab Emirates and Yemen.</t>
  </si>
  <si>
    <t>Latin America: Argentina, Belize, Bolivia, Brazil, Chile, Colombia, Costa Rica, Dominica, Dominican Republic, Ecuador, El Salvador, Grenada, Guatemala, Guyana, Haiti, Honduras, Jamaica, Mexico, Nicaragua, Panama, Paraguay, Peru, St. Kitts and Nevis, St. Lucia, St. Vincent and the Grenadines, Suriname, Trinidad and Tobago, Uruguay, Venezuela,Antigua And Barbuda, Aruba, Bahamas, Barbados, Cayman Islands, Cuba, French Guiana, Guadeloupe, Martinique, Puerto Rico, Saint Barthélemy, Turks And Caicos Islands, Virgin Islands (British), Virgin Islands (U.S. ).</t>
  </si>
  <si>
    <t>Africa: Algeria, Egypt, Morocco, South Africa, Angola, Benin, Botswana, Burkina Faso, Burundi, Cameroon, Cape Verde, Central African Republic, Chad, Comoros, Congo, The Democratic Republic Of The Congo, Côte D'Ivoire, Equatorial Guinea, Eritrea, Ethiopia, Gabon, Gambia, Ghana, Guinea, Guinea-Bissau, Kenya, Lesotho, Liberia, Madagascar, Malawi, Mali, Mauritius, Mauritania, Mozambique, Namibia, Niger, Nigeria, Rwanda, Sao Tome And Principe, Senegal, Seychelles, Sierra Leone, South Sudan, Swaziland, United Republic Of Tanzania, Togo, Uganda, Zambia, Zimbabwe and Tunisia.</t>
  </si>
  <si>
    <t>(6) The columns 'Total carrying amount of non-derivative financial assets (net of short positions)' provide information on a net basis, whilst the related 'of which' positions present information on a gross basis.</t>
  </si>
  <si>
    <t>(7) The values for the ‘Other’ bucket is calculated subtracting from the reported Total the breakdown of the listed countries. As a result of precision and rounding in the calculation we accept an approximation in the order of e04.</t>
  </si>
  <si>
    <r>
      <t>(8)</t>
    </r>
    <r>
      <rPr>
        <vertAlign val="superscript"/>
        <sz val="9"/>
        <rFont val="Aptos Narrow"/>
        <family val="2"/>
        <scheme val="minor"/>
      </rPr>
      <t xml:space="preserve"> </t>
    </r>
    <r>
      <rPr>
        <sz val="9"/>
        <rFont val="Aptos Narrow"/>
        <family val="2"/>
        <scheme val="minor"/>
      </rPr>
      <t>Information on Non-derivative financial assets by accounting portfolio is not included for institutions applying nGAAP</t>
    </r>
  </si>
  <si>
    <t>Performing and non-performing exposures</t>
  </si>
  <si>
    <t>Gross carrying amount/ Nominal amount</t>
  </si>
  <si>
    <r>
      <t>Accumulated impairment, accumulated negative changes in fair value due to credit risk and provisions</t>
    </r>
    <r>
      <rPr>
        <b/>
        <vertAlign val="superscript"/>
        <sz val="11"/>
        <color theme="0"/>
        <rFont val="Aptos Narrow"/>
        <family val="2"/>
        <scheme val="minor"/>
      </rPr>
      <t>4</t>
    </r>
  </si>
  <si>
    <t>Collaterals and financial guarantees received on non-performing exposures</t>
  </si>
  <si>
    <t>Of which performing but past due &gt;30 days and &lt;=90 days</t>
  </si>
  <si>
    <r>
      <t>Of which non-performing</t>
    </r>
    <r>
      <rPr>
        <b/>
        <vertAlign val="superscript"/>
        <sz val="11"/>
        <color theme="0"/>
        <rFont val="Aptos Narrow"/>
        <family val="2"/>
        <scheme val="minor"/>
      </rPr>
      <t>1</t>
    </r>
  </si>
  <si>
    <r>
      <t>On performing exposures</t>
    </r>
    <r>
      <rPr>
        <b/>
        <vertAlign val="superscript"/>
        <sz val="11"/>
        <color theme="0"/>
        <rFont val="Aptos Narrow"/>
        <family val="2"/>
        <scheme val="minor"/>
      </rPr>
      <t>2</t>
    </r>
  </si>
  <si>
    <r>
      <t>On non-performing exposures</t>
    </r>
    <r>
      <rPr>
        <b/>
        <vertAlign val="superscript"/>
        <sz val="11"/>
        <color theme="0"/>
        <rFont val="Aptos Narrow"/>
        <family val="2"/>
        <scheme val="minor"/>
      </rPr>
      <t>3</t>
    </r>
  </si>
  <si>
    <r>
      <t>Of which Stage 3</t>
    </r>
    <r>
      <rPr>
        <b/>
        <vertAlign val="superscript"/>
        <sz val="11"/>
        <color theme="0"/>
        <rFont val="Aptos Narrow"/>
        <family val="2"/>
        <scheme val="minor"/>
      </rPr>
      <t>5</t>
    </r>
  </si>
  <si>
    <t>Cash balances at central banks and other demand deposits</t>
  </si>
  <si>
    <t>Debt securities (including at amortised cost and fair value)</t>
  </si>
  <si>
    <t>Loans and advances(including at amortised cost  and fair value)</t>
  </si>
  <si>
    <t>of which: small and medium-sized enterprises</t>
  </si>
  <si>
    <t>of which: Loans collateralised by commercial immovable property</t>
  </si>
  <si>
    <t xml:space="preserve">   of which: Loans collateralised by residential immovable property </t>
  </si>
  <si>
    <t xml:space="preserve">   of which: Credit for consumption </t>
  </si>
  <si>
    <t>DEBT INSTRUMENTS other than HFT</t>
  </si>
  <si>
    <t>OFF-BALANCE SHEET EXPOSURES</t>
  </si>
  <si>
    <r>
      <rPr>
        <vertAlign val="superscript"/>
        <sz val="10"/>
        <rFont val="Aptos Narrow"/>
        <family val="2"/>
        <scheme val="minor"/>
      </rPr>
      <t xml:space="preserve">(1) </t>
    </r>
    <r>
      <rPr>
        <sz val="10"/>
        <rFont val="Aptos Narrow"/>
        <family val="2"/>
        <scheme val="minor"/>
      </rPr>
      <t>For the definition of non-performing exposures please refer to Article 47a(3) of Regulation (EU) No 575/2013 (CRR)</t>
    </r>
  </si>
  <si>
    <r>
      <rPr>
        <vertAlign val="superscript"/>
        <sz val="10"/>
        <rFont val="Aptos Narrow"/>
        <family val="2"/>
        <scheme val="minor"/>
      </rPr>
      <t xml:space="preserve">(2) </t>
    </r>
    <r>
      <rPr>
        <sz val="10"/>
        <rFont val="Aptos Narrow"/>
        <family val="2"/>
        <scheme val="minor"/>
      </rPr>
      <t>Institutions report here the cumulative amount of expected credit losses since initial recognition for financial instruments subject to impairment and provisions for off-balance sheet exposures.</t>
    </r>
  </si>
  <si>
    <r>
      <rPr>
        <vertAlign val="superscript"/>
        <sz val="10"/>
        <rFont val="Aptos Narrow"/>
        <family val="2"/>
        <scheme val="minor"/>
      </rPr>
      <t xml:space="preserve">(3) </t>
    </r>
    <r>
      <rPr>
        <sz val="10"/>
        <rFont val="Aptos Narrow"/>
        <family val="2"/>
        <scheme val="minor"/>
      </rPr>
      <t>Institutions report here the cumulative amount of expected credit losses since initial recognition for financial instruments subject to impairment, the accumulated negative changes in fair value due to credit risk for financial instruments measured at fair value through profit or loss other than HFT and provisions for off-balance sheet exposures.</t>
    </r>
  </si>
  <si>
    <r>
      <rPr>
        <vertAlign val="superscript"/>
        <sz val="10"/>
        <rFont val="Aptos Narrow"/>
        <family val="2"/>
        <scheme val="minor"/>
      </rPr>
      <t xml:space="preserve">(4) </t>
    </r>
    <r>
      <rPr>
        <sz val="10"/>
        <rFont val="Aptos Narrow"/>
        <family val="2"/>
        <scheme val="minor"/>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10 and 11 of Regulation (EU) 2021/451 -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</si>
  <si>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r>
      <rPr>
        <vertAlign val="superscript"/>
        <sz val="10"/>
        <rFont val="Aptos Narrow"/>
        <family val="2"/>
        <scheme val="minor"/>
      </rPr>
      <t xml:space="preserve">(5) </t>
    </r>
    <r>
      <rPr>
        <sz val="10"/>
        <rFont val="Aptos Narrow"/>
        <family val="2"/>
        <scheme val="minor"/>
      </rPr>
      <t>From June 2021, the gross carrying amount of assets and accumulated impairments that are purchased or originated as credit-impaired at initial recognition are not included in the impairment stages, as it was the case in previous periods.</t>
    </r>
  </si>
  <si>
    <t>Forborne exposures</t>
  </si>
  <si>
    <t>Gross carrying amount of exposures with forbearance measures</t>
  </si>
  <si>
    <r>
      <t>Accumulated impairment, accumulated changes in fair value due to credit risk and provisions  for exposures with forbearance measures</t>
    </r>
    <r>
      <rPr>
        <b/>
        <vertAlign val="superscript"/>
        <sz val="11"/>
        <color theme="0"/>
        <rFont val="Aptos Narrow"/>
        <family val="2"/>
        <scheme val="minor"/>
      </rPr>
      <t>2</t>
    </r>
  </si>
  <si>
    <t>Collateral and financial guarantees received on exposures with forbearance measures</t>
  </si>
  <si>
    <t>Of which non-performing exposures with forbearance measures</t>
  </si>
  <si>
    <t>Of which on non-performing exposures with forbearance measures</t>
  </si>
  <si>
    <t>Of which collateral and financial guarantees received on non-performing exposures with forbearance measures</t>
  </si>
  <si>
    <t>Debt securities (including at amortised cost  and fair value)</t>
  </si>
  <si>
    <t>Loans and advances (including at amortised cost  and fair value)</t>
  </si>
  <si>
    <t>Loan commitments given</t>
  </si>
  <si>
    <r>
      <t>QUALITY OF FORBEARANCE</t>
    </r>
    <r>
      <rPr>
        <b/>
        <vertAlign val="superscript"/>
        <sz val="11"/>
        <color theme="0"/>
        <rFont val="Aptos Narrow"/>
        <family val="2"/>
        <scheme val="minor"/>
      </rPr>
      <t>2</t>
    </r>
  </si>
  <si>
    <r>
      <t>Loans and advances that have been forborne more than twice</t>
    </r>
    <r>
      <rPr>
        <i/>
        <vertAlign val="superscript"/>
        <sz val="11"/>
        <color theme="0"/>
        <rFont val="Aptos Narrow"/>
        <family val="2"/>
        <scheme val="minor"/>
      </rPr>
      <t xml:space="preserve"> 3</t>
    </r>
  </si>
  <si>
    <r>
      <t>Non-performing forborne loans and advances that failed to meet the non-performing exit criteria</t>
    </r>
    <r>
      <rPr>
        <b/>
        <vertAlign val="superscript"/>
        <sz val="11"/>
        <color theme="0"/>
        <rFont val="Aptos Narrow"/>
        <family val="2"/>
        <scheme val="minor"/>
      </rPr>
      <t xml:space="preserve"> 3</t>
    </r>
  </si>
  <si>
    <r>
      <rPr>
        <vertAlign val="superscript"/>
        <sz val="10"/>
        <rFont val="Aptos Narrow"/>
        <family val="2"/>
        <scheme val="minor"/>
      </rPr>
      <t xml:space="preserve">(1) </t>
    </r>
    <r>
      <rPr>
        <sz val="10"/>
        <rFont val="Aptos Narrow"/>
        <family val="2"/>
        <scheme val="minor"/>
      </rPr>
      <t>Forborne exposures are debt contracts in respect of which forbearance measures as defined in Article 47b(1) and (2) CRR have been applied</t>
    </r>
  </si>
  <si>
    <r>
      <rPr>
        <vertAlign val="superscript"/>
        <sz val="10"/>
        <rFont val="Aptos Narrow"/>
        <family val="2"/>
        <scheme val="minor"/>
      </rPr>
      <t>(2)</t>
    </r>
    <r>
      <rPr>
        <sz val="10"/>
        <rFont val="Aptos Narrow"/>
        <family val="2"/>
        <scheme val="minor"/>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10 and 11 of Regulation (EU) 2021/451-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</si>
  <si>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r>
      <rPr>
        <vertAlign val="superscript"/>
        <sz val="10"/>
        <rFont val="Aptos Narrow"/>
        <family val="2"/>
        <scheme val="minor"/>
      </rPr>
      <t xml:space="preserve">(3) </t>
    </r>
    <r>
      <rPr>
        <sz val="10"/>
        <rFont val="Aptos Narrow"/>
        <family val="2"/>
        <scheme val="minor"/>
      </rPr>
      <t>The information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t>
    </r>
  </si>
  <si>
    <t>Breakdown of loans and advances to non-financial corporations other than held for trading</t>
  </si>
  <si>
    <t>Gross carrying amount</t>
  </si>
  <si>
    <r>
      <t>Accumulated impairment</t>
    </r>
    <r>
      <rPr>
        <vertAlign val="superscript"/>
        <sz val="10"/>
        <color theme="0"/>
        <rFont val="Aptos Narrow"/>
        <family val="2"/>
        <scheme val="minor"/>
      </rPr>
      <t>1</t>
    </r>
  </si>
  <si>
    <r>
      <t>Accumulated negative changes in fair value due to credit risk on non-performing exposures</t>
    </r>
    <r>
      <rPr>
        <vertAlign val="superscript"/>
        <sz val="10"/>
        <color theme="0"/>
        <rFont val="Aptos Narrow"/>
        <family val="2"/>
        <scheme val="minor"/>
      </rPr>
      <t>1</t>
    </r>
  </si>
  <si>
    <t>Of which: non-performing</t>
  </si>
  <si>
    <t>Of which loans and advances subject to impairment</t>
  </si>
  <si>
    <t>of which: defaulted</t>
  </si>
  <si>
    <t>A Agriculture, forestry and fishing</t>
  </si>
  <si>
    <t>B Mining and quarrying</t>
  </si>
  <si>
    <t>C Manufacturing</t>
  </si>
  <si>
    <t>D Electricity, gas, steam and air conditioning supply</t>
  </si>
  <si>
    <t>E Water supply</t>
  </si>
  <si>
    <t>F Construction</t>
  </si>
  <si>
    <t>G Wholesale and retail trade</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</si>
  <si>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</si>
  <si>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</si>
  <si>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</si>
  <si>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</si>
  <si>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</si>
  <si>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</si>
  <si>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</si>
  <si>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</si>
  <si>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</si>
  <si>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services and social work activities</t>
  </si>
  <si>
    <t>R Arts, entertainment and recreation</t>
  </si>
  <si>
    <t>S Other services</t>
  </si>
  <si>
    <r>
      <rPr>
        <vertAlign val="superscript"/>
        <sz val="10"/>
        <rFont val="Aptos Narrow"/>
        <family val="2"/>
        <scheme val="minor"/>
      </rPr>
      <t xml:space="preserve">(1) </t>
    </r>
    <r>
      <rPr>
        <sz val="10"/>
        <rFont val="Aptos Narrow"/>
        <family val="2"/>
        <scheme val="minor"/>
      </rPr>
      <t xml:space="preserve">The items ‘accumulated impairment’ and ‘accumulated negative changes in fair value due to credit risk on non-performing exposures’ are disclosed with a positive sign if they are decreasing an asset. Following this sign convention, information is disclosed with the opposite sign of what is reported according to the FINREP framework (template F 06.01), which  follows a sign convention based on a credit/debit convention, as explained in Annex V, Part 1 paragraphs 10 and 11 of Regulation (EU) 2021/451 - ITS on Supervisory reporting.   </t>
    </r>
  </si>
  <si>
    <t xml:space="preserve"> Collateral valuation - loans and advances </t>
  </si>
  <si>
    <t xml:space="preserve">  Loans and advances</t>
  </si>
  <si>
    <t xml:space="preserve">  Performing</t>
  </si>
  <si>
    <t xml:space="preserve">  Non-performing</t>
  </si>
  <si>
    <t>of which past due &gt; 30days &lt;= 90 days</t>
  </si>
  <si>
    <t>Unlikely to pay that are not past due or past due &lt;= 90 days</t>
  </si>
  <si>
    <t xml:space="preserve">    Of which secured</t>
  </si>
  <si>
    <t xml:space="preserve">         Of which secured with immovable property</t>
  </si>
  <si>
    <t xml:space="preserve">              Of which instruments with LTV higher than 60% and lower or equal to 80%</t>
  </si>
  <si>
    <t xml:space="preserve">             Of which instruments with LTV higher than 80% and lower or equal to 100%</t>
  </si>
  <si>
    <t xml:space="preserve">           Of which instruments with LTV  higher than 100%</t>
  </si>
  <si>
    <t>Accumulated impairment for secured assets</t>
  </si>
  <si>
    <t>Collateral</t>
  </si>
  <si>
    <t xml:space="preserve">    Of which value capped at the value of exposure</t>
  </si>
  <si>
    <t xml:space="preserve">           Of which immovable property</t>
  </si>
  <si>
    <t xml:space="preserve">     Of which value above the cap</t>
  </si>
  <si>
    <t>Financial guarantees received</t>
  </si>
  <si>
    <t>Accumulated partial write-off</t>
  </si>
  <si>
    <t xml:space="preserve">The information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 </t>
  </si>
  <si>
    <t>Relevant previous FAQs - 2024 EU-wide Transparency Exercise</t>
  </si>
  <si>
    <t>This sheet contains FAQs which have been received and solved in the previous exercises, containing information which are relevant to understand some templates specificities. It is solely  intended for the participating banks' convenience and it will be removed for publication.</t>
  </si>
  <si>
    <t>Any remaining questions regarding 2024 EU-wide Transparency Exercise templates and other general issues are to be addressed to the EBA via Competent Authorities. At this scope, a FAQ template for question collection has been distributed. Answered questions will be provided at regular frequency via Competent Authorities in a separate template.</t>
  </si>
  <si>
    <t>Template</t>
  </si>
  <si>
    <t>Question</t>
  </si>
  <si>
    <t>Answer</t>
  </si>
  <si>
    <t>Fields which our Group is not obliged to report aren't empty but populated with 0 (eg. sheet Collateral). Should 0 be deleted if institution doesn't reach the tresholds and therefore is not obliged to report certain data/report?</t>
  </si>
  <si>
    <t xml:space="preserve">Where a bank doesn't meet the threshold to report information on collateral, the concerned template will be removed at the creation of PDF and a footnote appended in the cover page: "The information on Collateral valuation - loans and advances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 therefore this bank is not required to report it to the EBA." </t>
  </si>
  <si>
    <t>FINREP based templates</t>
  </si>
  <si>
    <t>FINREP related templates are empty: below tabs look to be populated with “Zero” values which shouldn’t ideally be the case (assuming that these are based on our FINREP submissions)</t>
  </si>
  <si>
    <t>The EBA collects FINREP data only at consolidated level, according to the ITS on Supervisory reporting and the bank does not report it. Therefore, similarly to what has been published in the previous Transparency exercises,  the FINREP [P&amp;L, Assets, Liabilities, NPE, Forborne exposures, NACE and Collateral ]  based templates cannot be populated. These templates will appear populated with 0s in the XLS templates rounds, but will be removed in the PDFs for publication. A footnote in the cover page of the affected banks will also be included to clarify externally.</t>
  </si>
  <si>
    <t>GERMANY</t>
  </si>
  <si>
    <t>SPAIN</t>
  </si>
  <si>
    <t>FRANCE</t>
  </si>
  <si>
    <t>UNITED KINGDOM</t>
  </si>
  <si>
    <t>NETHERLANDS</t>
  </si>
  <si>
    <t>UNITED STATES</t>
  </si>
  <si>
    <t>ITALY</t>
  </si>
  <si>
    <t>LUXEMBOURG</t>
  </si>
  <si>
    <t>SLOVAKIA</t>
  </si>
  <si>
    <t>CROATIA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</si>
</sst>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d/mm/yyyy;@"/>
    <numFmt numFmtId="165" formatCode="d/m/yy;@"/>
    <numFmt numFmtId="166" formatCode="0.0%"/>
    <numFmt numFmtId="167" formatCode="_-* #,##0_-;\-* #,##0_-;_-* &quot;-&quot;??_-;_-@_-"/>
  </numFmts>
  <fonts count="84" x14ac:knownFonts="1">
    <font>
      <sz val="10"/>
      <name val="Arial"/>
      <family val="2"/>
    </font>
    <font>
      <sz val="11"/>
      <color theme="1"/>
      <name val="Aptos Narrow"/>
      <family val="2"/>
      <scheme val="minor"/>
    </font>
    <font>
      <b/>
      <sz val="11"/>
      <color theme="0"/>
      <name val="Aptos Narrow"/>
      <family val="2"/>
      <scheme val="minor"/>
    </font>
    <font>
      <sz val="11"/>
      <color theme="0"/>
      <name val="Aptos Narrow"/>
      <family val="2"/>
      <scheme val="minor"/>
    </font>
    <font>
      <sz val="10"/>
      <name val="Arial"/>
      <family val="2"/>
    </font>
    <font>
      <sz val="9"/>
      <color theme="0"/>
      <name val="Aptos Narrow"/>
      <family val="2"/>
      <scheme val="minor"/>
    </font>
    <font>
      <b/>
      <sz val="26"/>
      <color rgb="FF243E5E"/>
      <name val="Aptos Narrow"/>
      <family val="2"/>
      <scheme val="minor"/>
    </font>
    <font>
      <sz val="26"/>
      <name val="Aptos Narrow"/>
      <family val="2"/>
      <scheme val="minor"/>
    </font>
    <font>
      <sz val="10"/>
      <name val="Aptos Narrow"/>
      <family val="2"/>
      <scheme val="minor"/>
    </font>
    <font>
      <b/>
      <sz val="28"/>
      <name val="Aptos Narrow"/>
      <family val="2"/>
      <scheme val="minor"/>
    </font>
    <font>
      <b/>
      <sz val="14"/>
      <color theme="0"/>
      <name val="Aptos Narrow"/>
      <family val="2"/>
      <scheme val="minor"/>
    </font>
    <font>
      <sz val="14"/>
      <name val="Aptos Narrow"/>
      <family val="2"/>
      <scheme val="minor"/>
    </font>
    <font>
      <sz val="10"/>
      <color theme="0"/>
      <name val="Aptos Narrow"/>
      <family val="2"/>
      <scheme val="minor"/>
    </font>
    <font>
      <b/>
      <sz val="10"/>
      <name val="Aptos Narrow"/>
      <family val="2"/>
      <scheme val="minor"/>
    </font>
    <font>
      <b/>
      <sz val="20"/>
      <color rgb="FF243E5E"/>
      <name val="Aptos Narrow"/>
      <family val="2"/>
      <scheme val="minor"/>
    </font>
    <font>
      <sz val="9"/>
      <color indexed="8"/>
      <name val="Aptos Narrow"/>
      <family val="2"/>
      <scheme val="minor"/>
    </font>
    <font>
      <b/>
      <sz val="14"/>
      <color rgb="FF243E5E"/>
      <name val="Aptos Narrow"/>
      <family val="2"/>
      <scheme val="minor"/>
    </font>
    <font>
      <sz val="14"/>
      <color rgb="FF243E5E"/>
      <name val="Aptos Narrow"/>
      <family val="2"/>
      <scheme val="minor"/>
    </font>
    <font>
      <b/>
      <sz val="28"/>
      <color indexed="8"/>
      <name val="Aptos Narrow"/>
      <family val="2"/>
      <scheme val="minor"/>
    </font>
    <font>
      <b/>
      <sz val="12"/>
      <color theme="0"/>
      <name val="Aptos Narrow"/>
      <family val="2"/>
      <scheme val="minor"/>
    </font>
    <font>
      <sz val="9"/>
      <name val="Aptos Narrow"/>
      <family val="2"/>
      <scheme val="minor"/>
    </font>
    <font>
      <sz val="8.5"/>
      <color indexed="8"/>
      <name val="Aptos Narrow"/>
      <family val="2"/>
      <scheme val="minor"/>
    </font>
    <font>
      <sz val="8.5"/>
      <name val="Aptos Narrow"/>
      <family val="2"/>
      <scheme val="minor"/>
    </font>
    <font>
      <b/>
      <sz val="9"/>
      <color indexed="8"/>
      <name val="Aptos Narrow"/>
      <family val="2"/>
      <scheme val="minor"/>
    </font>
    <font>
      <b/>
      <sz val="20"/>
      <name val="Aptos Narrow"/>
      <family val="2"/>
      <scheme val="minor"/>
    </font>
    <font>
      <b/>
      <sz val="14"/>
      <name val="Aptos Narrow"/>
      <family val="2"/>
      <scheme val="minor"/>
    </font>
    <font>
      <sz val="14"/>
      <color indexed="8"/>
      <name val="Aptos Narrow"/>
      <family val="2"/>
      <scheme val="minor"/>
    </font>
    <font>
      <sz val="12"/>
      <color theme="0"/>
      <name val="Aptos Narrow"/>
      <family val="2"/>
      <scheme val="minor"/>
    </font>
    <font>
      <sz val="12"/>
      <color indexed="8"/>
      <name val="Aptos Narrow"/>
      <family val="2"/>
      <scheme val="minor"/>
    </font>
    <font>
      <sz val="11"/>
      <color indexed="8"/>
      <name val="Aptos Narrow"/>
      <family val="2"/>
      <scheme val="minor"/>
    </font>
    <font>
      <b/>
      <sz val="11"/>
      <name val="Aptos Narrow"/>
      <family val="2"/>
      <scheme val="minor"/>
    </font>
    <font>
      <sz val="11"/>
      <name val="Aptos Narrow"/>
      <family val="2"/>
      <scheme val="minor"/>
    </font>
    <font>
      <b/>
      <sz val="11"/>
      <color indexed="8"/>
      <name val="Aptos Narrow"/>
      <family val="2"/>
      <scheme val="minor"/>
    </font>
    <font>
      <b/>
      <sz val="9"/>
      <name val="Aptos Narrow"/>
      <family val="2"/>
      <scheme val="minor"/>
    </font>
    <font>
      <b/>
      <vertAlign val="superscript"/>
      <sz val="12"/>
      <color theme="0"/>
      <name val="Aptos Narrow"/>
      <family val="2"/>
      <scheme val="minor"/>
    </font>
    <font>
      <sz val="10"/>
      <color indexed="8"/>
      <name val="Aptos Narrow"/>
      <family val="2"/>
      <scheme val="minor"/>
    </font>
    <font>
      <sz val="13"/>
      <name val="Aptos Narrow"/>
      <family val="2"/>
      <scheme val="minor"/>
    </font>
    <font>
      <vertAlign val="superscript"/>
      <sz val="11"/>
      <color theme="0"/>
      <name val="Aptos Narrow"/>
      <family val="2"/>
      <scheme val="minor"/>
    </font>
    <font>
      <sz val="11"/>
      <color rgb="FF000000"/>
      <name val="Aptos Narrow"/>
      <family val="2"/>
      <scheme val="minor"/>
    </font>
    <font>
      <vertAlign val="superscript"/>
      <sz val="10"/>
      <name val="Aptos Narrow"/>
      <family val="2"/>
      <scheme val="minor"/>
    </font>
    <font>
      <b/>
      <u/>
      <sz val="8"/>
      <name val="Aptos Narrow"/>
      <family val="2"/>
      <scheme val="minor"/>
    </font>
    <font>
      <i/>
      <sz val="10"/>
      <name val="Aptos Narrow"/>
      <family val="2"/>
      <scheme val="minor"/>
    </font>
    <font>
      <sz val="10"/>
      <color theme="1"/>
      <name val="Aptos Narrow"/>
      <family val="2"/>
      <scheme val="minor"/>
    </font>
    <font>
      <vertAlign val="superscript"/>
      <sz val="10"/>
      <color theme="1"/>
      <name val="Aptos Narrow"/>
      <family val="2"/>
      <scheme val="minor"/>
    </font>
    <font>
      <b/>
      <vertAlign val="superscript"/>
      <sz val="11"/>
      <color theme="0"/>
      <name val="Aptos Narrow"/>
      <family val="2"/>
      <scheme val="minor"/>
    </font>
    <font>
      <b/>
      <sz val="11"/>
      <color indexed="9"/>
      <name val="Aptos Narrow"/>
      <family val="2"/>
      <scheme val="minor"/>
    </font>
    <font>
      <sz val="11"/>
      <color indexed="9"/>
      <name val="Aptos Narrow"/>
      <family val="2"/>
      <scheme val="minor"/>
    </font>
    <font>
      <b/>
      <sz val="10"/>
      <color theme="0"/>
      <name val="Aptos Narrow"/>
      <family val="2"/>
      <scheme val="minor"/>
    </font>
    <font>
      <b/>
      <i/>
      <sz val="10"/>
      <color theme="0"/>
      <name val="Aptos Narrow"/>
      <family val="2"/>
      <scheme val="minor"/>
    </font>
    <font>
      <vertAlign val="superscript"/>
      <sz val="10"/>
      <color theme="0"/>
      <name val="Aptos Narrow"/>
      <family val="2"/>
      <scheme val="minor"/>
    </font>
    <font>
      <sz val="10"/>
      <color rgb="FFFF3300"/>
      <name val="Aptos Narrow"/>
      <family val="2"/>
      <scheme val="minor"/>
    </font>
    <font>
      <sz val="10"/>
      <color rgb="FFFF0000"/>
      <name val="Aptos Narrow"/>
      <family val="2"/>
      <scheme val="minor"/>
    </font>
    <font>
      <sz val="11"/>
      <color rgb="FFFF3300"/>
      <name val="Aptos Narrow"/>
      <family val="2"/>
      <scheme val="minor"/>
    </font>
    <font>
      <b/>
      <i/>
      <sz val="10"/>
      <color indexed="9"/>
      <name val="Aptos Narrow"/>
      <family val="2"/>
      <scheme val="minor"/>
    </font>
    <font>
      <sz val="10"/>
      <name val="Helv"/>
    </font>
    <font>
      <b/>
      <i/>
      <sz val="11"/>
      <color theme="0"/>
      <name val="Aptos Narrow"/>
      <family val="2"/>
      <scheme val="minor"/>
    </font>
    <font>
      <sz val="18"/>
      <color rgb="FFFF3300"/>
      <name val="Aptos Narrow"/>
      <family val="2"/>
      <scheme val="minor"/>
    </font>
    <font>
      <sz val="18"/>
      <color theme="1"/>
      <name val="Aptos Narrow"/>
      <family val="2"/>
      <scheme val="minor"/>
    </font>
    <font>
      <b/>
      <sz val="14"/>
      <color theme="1"/>
      <name val="Aptos Narrow"/>
      <family val="2"/>
      <scheme val="minor"/>
    </font>
    <font>
      <sz val="14"/>
      <color theme="1"/>
      <name val="Aptos Narrow"/>
      <family val="2"/>
      <scheme val="minor"/>
    </font>
    <font>
      <b/>
      <sz val="14"/>
      <color rgb="FFFF0000"/>
      <name val="Aptos Narrow"/>
      <family val="2"/>
      <scheme val="minor"/>
    </font>
    <font>
      <sz val="18"/>
      <color rgb="FFFF0000"/>
      <name val="Aptos Narrow"/>
      <family val="2"/>
      <scheme val="minor"/>
    </font>
    <font>
      <b/>
      <sz val="11"/>
      <color rgb="FFFFFFFF"/>
      <name val="Aptos Narrow"/>
      <family val="2"/>
      <scheme val="minor"/>
    </font>
    <font>
      <b/>
      <vertAlign val="superscript"/>
      <sz val="11"/>
      <color rgb="FFFFFFFF"/>
      <name val="Aptos Narrow"/>
      <family val="2"/>
      <scheme val="minor"/>
    </font>
    <font>
      <sz val="18"/>
      <color theme="0"/>
      <name val="Aptos Narrow"/>
      <family val="2"/>
      <scheme val="minor"/>
    </font>
    <font>
      <sz val="18"/>
      <name val="Aptos Narrow"/>
      <family val="2"/>
      <scheme val="minor"/>
    </font>
    <font>
      <sz val="9"/>
      <color theme="1"/>
      <name val="Aptos Narrow"/>
      <family val="2"/>
      <scheme val="minor"/>
    </font>
    <font>
      <b/>
      <sz val="16"/>
      <name val="Aptos Narrow"/>
      <family val="2"/>
      <scheme val="minor"/>
    </font>
    <font>
      <b/>
      <sz val="15"/>
      <color theme="0"/>
      <name val="Aptos Narrow"/>
      <family val="2"/>
      <scheme val="minor"/>
    </font>
    <font>
      <b/>
      <sz val="9"/>
      <color theme="1"/>
      <name val="Aptos Narrow"/>
      <family val="2"/>
      <scheme val="minor"/>
    </font>
    <font>
      <vertAlign val="superscript"/>
      <sz val="9"/>
      <name val="Aptos Narrow"/>
      <family val="2"/>
      <scheme val="minor"/>
    </font>
    <font>
      <u/>
      <sz val="9"/>
      <name val="Aptos Narrow"/>
      <family val="2"/>
      <scheme val="minor"/>
    </font>
    <font>
      <b/>
      <strike/>
      <sz val="11"/>
      <color theme="0"/>
      <name val="Aptos Narrow"/>
      <family val="2"/>
      <scheme val="minor"/>
    </font>
    <font>
      <sz val="8"/>
      <name val="Aptos Narrow"/>
      <family val="2"/>
      <scheme val="minor"/>
    </font>
    <font>
      <sz val="10"/>
      <color rgb="FF243E5E"/>
      <name val="Aptos Narrow"/>
      <family val="2"/>
      <scheme val="minor"/>
    </font>
    <font>
      <i/>
      <vertAlign val="superscript"/>
      <sz val="11"/>
      <color theme="0"/>
      <name val="Aptos Narrow"/>
      <family val="2"/>
      <scheme val="minor"/>
    </font>
    <font>
      <b/>
      <sz val="11"/>
      <color rgb="FF00B050"/>
      <name val="Aptos Narrow"/>
      <family val="2"/>
      <scheme val="minor"/>
    </font>
    <font>
      <b/>
      <sz val="16"/>
      <color rgb="FF243E5E"/>
      <name val="Aptos Narrow"/>
      <family val="2"/>
      <scheme val="minor"/>
    </font>
    <font>
      <b/>
      <sz val="12"/>
      <color rgb="FF243E5E"/>
      <name val="Aptos Narrow"/>
      <family val="2"/>
      <scheme val="minor"/>
    </font>
    <font>
      <sz val="12"/>
      <color rgb="FF243E5E"/>
      <name val="Aptos Narrow"/>
      <family val="2"/>
      <scheme val="minor"/>
    </font>
    <font>
      <b/>
      <u/>
      <sz val="15"/>
      <color indexed="8"/>
      <name val="Aptos Narrow"/>
      <family val="2"/>
      <scheme val="minor"/>
    </font>
    <font>
      <sz val="16"/>
      <color theme="1"/>
      <name val="Aptos Narrow"/>
      <family val="2"/>
      <scheme val="minor"/>
    </font>
    <font>
      <sz val="9"/>
      <color rgb="FFD9D9D9"/>
      <name val="Aptos Narrow"/>
      <family val="2"/>
      <scheme val="minor"/>
    </font>
    <font>
      <b/>
      <sz val="9"/>
      <color rgb="FFD9D9D9"/>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rgb="FF243E5E"/>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65"/>
        <bgColor indexed="64"/>
      </patternFill>
    </fill>
    <fill>
      <patternFill patternType="solid">
        <fgColor rgb="FFD9D9D9"/>
        <bgColor indexed="64"/>
      </patternFill>
    </fill>
  </fills>
  <borders count="12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style="medium">
        <color indexed="64"/>
      </bottom>
      <diagonal/>
    </border>
    <border>
      <left style="thin">
        <color auto="1"/>
      </left>
      <right/>
      <top style="thin">
        <color auto="1"/>
      </top>
      <bottom style="thin">
        <color auto="1"/>
      </bottom>
      <diagonal/>
    </border>
  </borders>
  <cellStyleXfs count="17">
    <xf numFmtId="0" fontId="0" fillId="0" borderId="0"/>
    <xf numFmtId="43" fontId="4" fillId="0" borderId="0" applyFont="0" applyFill="0" applyBorder="0" applyAlignment="0" applyProtection="0"/>
    <xf numFmtId="0" fontId="4" fillId="0" borderId="0"/>
    <xf numFmtId="0" fontId="4" fillId="0" borderId="0"/>
    <xf numFmtId="0" fontId="1" fillId="0" borderId="0"/>
    <xf numFmtId="0" fontId="4" fillId="0" borderId="0"/>
    <xf numFmtId="0" fontId="1" fillId="0" borderId="0"/>
    <xf numFmtId="0" fontId="4" fillId="0" borderId="0"/>
    <xf numFmtId="0" fontId="54" fillId="0" borderId="0"/>
    <xf numFmtId="0" fontId="4" fillId="0" borderId="0"/>
    <xf numFmtId="0" fontId="1" fillId="0" borderId="0"/>
    <xf numFmtId="0" fontId="4" fillId="0" borderId="0"/>
    <xf numFmtId="0" fontId="4" fillId="0" borderId="0"/>
    <xf numFmtId="0" fontId="1" fillId="0" borderId="0"/>
    <xf numFmtId="0" fontId="1" fillId="0" borderId="0"/>
    <xf numFmtId="0" fontId="1" fillId="0" borderId="0"/>
    <xf numFmtId="9" fontId="1" fillId="0" borderId="0" applyFont="0" applyFill="0" applyBorder="0" applyAlignment="0" applyProtection="0"/>
  </cellStyleXfs>
  <cellXfs count="952">
    <xf numFmtId="0" fontId="0" fillId="0" borderId="0" xfId="0"/>
    <xf numFmtId="10" fontId="2" fillId="3" borderId="107" xfId="16" applyNumberFormat="1" applyFont="1" applyFill="1" applyBorder="1" applyAlignment="1" applyProtection="1">
      <alignment horizontal="center" vertical="center" wrapText="1"/>
    </xf>
    <xf numFmtId="10" fontId="2" fillId="3" borderId="17" xfId="16" applyNumberFormat="1" applyFont="1" applyFill="1" applyBorder="1" applyAlignment="1" applyProtection="1">
      <alignment horizontal="center" vertical="center" wrapText="1"/>
    </xf>
    <xf numFmtId="10" fontId="2" fillId="3" borderId="7" xfId="16" applyNumberFormat="1" applyFont="1" applyFill="1" applyBorder="1" applyAlignment="1" applyProtection="1">
      <alignment horizontal="center" vertical="center" wrapText="1"/>
    </xf>
    <xf numFmtId="0" fontId="5" fillId="0" borderId="0" xfId="0" applyFont="1" applyAlignment="1" applyProtection="1">
      <alignment horizontal="right"/>
    </xf>
    <xf numFmtId="0" fontId="6" fillId="2" borderId="0" xfId="0" applyFont="1" applyFill="1" applyAlignment="1" applyProtection="1">
      <alignment horizontal="center"/>
    </xf>
    <xf numFmtId="0" fontId="7" fillId="0" borderId="0" xfId="0" applyFont="1" applyProtection="1"/>
    <xf numFmtId="0" fontId="8" fillId="0" borderId="0" xfId="0" applyFont="1" applyProtection="1"/>
    <xf numFmtId="15" fontId="5" fillId="0" borderId="0" xfId="0" applyNumberFormat="1" applyFont="1" applyAlignment="1" applyProtection="1">
      <alignment horizontal="right"/>
    </xf>
    <xf numFmtId="22" fontId="5" fillId="2" borderId="0" xfId="0" applyNumberFormat="1" applyFont="1" applyFill="1" applyAlignment="1" applyProtection="1">
      <alignment horizontal="right" vertical="center"/>
    </xf>
    <xf numFmtId="0" fontId="8" fillId="2" borderId="0" xfId="0" applyFont="1" applyFill="1" applyProtection="1"/>
    <xf numFmtId="0" fontId="9" fillId="2" borderId="0" xfId="0" applyFont="1" applyFill="1" applyAlignment="1" applyProtection="1">
      <alignment horizontal="center"/>
    </xf>
    <xf numFmtId="0" fontId="5" fillId="2" borderId="0" xfId="0" applyFont="1" applyFill="1" applyAlignment="1" applyProtection="1">
      <alignment horizontal="right" vertical="center"/>
    </xf>
    <xf numFmtId="0" fontId="10" fillId="3" borderId="1" xfId="0" applyFont="1" applyFill="1" applyBorder="1" applyAlignment="1" applyProtection="1">
      <alignment horizontal="left" vertical="center"/>
    </xf>
    <xf numFmtId="0" fontId="11" fillId="2" borderId="1" xfId="0" applyFont="1" applyFill="1" applyBorder="1" applyAlignment="1" applyProtection="1">
      <alignment horizontal="center" vertical="center" wrapText="1"/>
    </xf>
    <xf numFmtId="0" fontId="8" fillId="0" borderId="0" xfId="0" applyFont="1" applyAlignment="1" applyProtection="1">
      <alignment horizontal="center" vertical="center"/>
    </xf>
    <xf numFmtId="0" fontId="10" fillId="3" borderId="2" xfId="0" applyFont="1" applyFill="1" applyBorder="1" applyAlignment="1" applyProtection="1">
      <alignment horizontal="left" vertical="center"/>
    </xf>
    <xf numFmtId="49" fontId="11" fillId="2" borderId="2" xfId="0" applyNumberFormat="1" applyFont="1" applyFill="1" applyBorder="1" applyAlignment="1" applyProtection="1">
      <alignment horizontal="center" vertical="center"/>
    </xf>
    <xf numFmtId="0" fontId="10" fillId="3" borderId="3" xfId="0" applyFont="1" applyFill="1" applyBorder="1" applyAlignment="1" applyProtection="1">
      <alignment horizontal="left" vertical="center"/>
    </xf>
    <xf numFmtId="0" fontId="11" fillId="2" borderId="3" xfId="0" applyFont="1" applyFill="1" applyBorder="1" applyAlignment="1" applyProtection="1">
      <alignment horizontal="center" vertical="center"/>
    </xf>
    <xf numFmtId="0" fontId="5" fillId="2" borderId="0" xfId="0" applyFont="1" applyFill="1" applyAlignment="1" applyProtection="1">
      <alignment horizontal="right"/>
    </xf>
    <xf numFmtId="0" fontId="8" fillId="2" borderId="4" xfId="0" applyFont="1" applyFill="1" applyBorder="1" applyAlignment="1" applyProtection="1">
      <alignment horizontal="left" wrapText="1"/>
    </xf>
    <xf numFmtId="0" fontId="12" fillId="2" borderId="0" xfId="0" applyFont="1" applyFill="1" applyProtection="1"/>
    <xf numFmtId="0" fontId="13" fillId="2" borderId="0" xfId="0" applyFont="1" applyFill="1" applyProtection="1"/>
    <xf numFmtId="0" fontId="13" fillId="0" borderId="0" xfId="0" applyFont="1" applyProtection="1"/>
    <xf numFmtId="0" fontId="5" fillId="2" borderId="0" xfId="2" applyFont="1" applyFill="1" applyAlignment="1" applyProtection="1">
      <alignment horizontal="center" vertical="center"/>
    </xf>
    <xf numFmtId="0" fontId="5" fillId="2" borderId="0" xfId="2" applyFont="1" applyFill="1" applyAlignment="1" applyProtection="1">
      <alignment horizontal="center" vertical="center" wrapText="1"/>
    </xf>
    <xf numFmtId="0" fontId="5" fillId="2" borderId="0" xfId="2" applyFont="1" applyFill="1" applyAlignment="1" applyProtection="1">
      <alignment horizontal="left" vertical="center" indent="1"/>
    </xf>
    <xf numFmtId="0" fontId="5" fillId="2" borderId="0" xfId="2" applyFont="1" applyFill="1" applyAlignment="1" applyProtection="1">
      <alignment vertical="center"/>
    </xf>
    <xf numFmtId="0" fontId="14" fillId="0" borderId="0" xfId="0" applyFont="1" applyAlignment="1" applyProtection="1">
      <alignment horizontal="center" vertical="center"/>
    </xf>
    <xf numFmtId="0" fontId="15" fillId="0" borderId="0" xfId="2" applyFont="1" applyAlignment="1" applyProtection="1">
      <alignment vertical="center"/>
    </xf>
    <xf numFmtId="0" fontId="16" fillId="2" borderId="0" xfId="0" applyFont="1" applyFill="1" applyAlignment="1" applyProtection="1">
      <alignment horizontal="center" vertical="center"/>
    </xf>
    <xf numFmtId="0" fontId="17" fillId="0" borderId="0" xfId="2" applyFont="1" applyAlignment="1" applyProtection="1">
      <alignment horizontal="center" vertical="center"/>
    </xf>
    <xf numFmtId="0" fontId="15" fillId="0" borderId="0" xfId="2" applyFont="1" applyAlignment="1" applyProtection="1">
      <alignment horizontal="center" vertical="center"/>
    </xf>
    <xf numFmtId="0" fontId="18" fillId="0" borderId="0" xfId="2" applyFont="1" applyAlignment="1" applyProtection="1">
      <alignment horizontal="center" vertical="center"/>
    </xf>
    <xf numFmtId="0" fontId="15" fillId="0" borderId="0" xfId="2" applyFont="1" applyAlignment="1" applyProtection="1">
      <alignment horizontal="left" vertical="center" indent="1"/>
    </xf>
    <xf numFmtId="0" fontId="8" fillId="2" borderId="5" xfId="2" applyFont="1" applyFill="1" applyBorder="1" applyAlignment="1" applyProtection="1">
      <alignment horizontal="center" wrapText="1"/>
    </xf>
    <xf numFmtId="164" fontId="19" fillId="3" borderId="6" xfId="2" applyNumberFormat="1" applyFont="1" applyFill="1" applyBorder="1" applyAlignment="1" applyProtection="1">
      <alignment horizontal="center" vertical="center" wrapText="1"/>
    </xf>
    <xf numFmtId="0" fontId="2" fillId="3" borderId="6" xfId="2" applyFont="1" applyFill="1" applyBorder="1" applyAlignment="1" applyProtection="1">
      <alignment horizontal="left" vertical="center" wrapText="1" indent="1"/>
    </xf>
    <xf numFmtId="0" fontId="2" fillId="3" borderId="7" xfId="2" applyFont="1" applyFill="1" applyBorder="1" applyAlignment="1" applyProtection="1">
      <alignment horizontal="center" vertical="center" wrapText="1"/>
    </xf>
    <xf numFmtId="0" fontId="15" fillId="0" borderId="0" xfId="2" applyFont="1" applyAlignment="1" applyProtection="1">
      <alignment horizontal="center" vertical="center" wrapText="1"/>
    </xf>
    <xf numFmtId="0" fontId="2" fillId="3" borderId="8" xfId="3" applyFont="1" applyFill="1" applyBorder="1" applyAlignment="1" applyProtection="1">
      <alignment horizontal="left" vertical="center" wrapText="1" indent="1"/>
    </xf>
    <xf numFmtId="0" fontId="2" fillId="3" borderId="9" xfId="3" applyFont="1" applyFill="1" applyBorder="1" applyAlignment="1" applyProtection="1">
      <alignment horizontal="left" vertical="center" wrapText="1" indent="1"/>
    </xf>
    <xf numFmtId="0" fontId="2" fillId="3" borderId="10" xfId="3" applyFont="1" applyFill="1" applyBorder="1" applyAlignment="1" applyProtection="1">
      <alignment horizontal="left" vertical="center" wrapText="1" indent="1"/>
    </xf>
    <xf numFmtId="0" fontId="3" fillId="3" borderId="11" xfId="3" applyFont="1" applyFill="1" applyBorder="1" applyAlignment="1" applyProtection="1">
      <alignment horizontal="left" vertical="center" wrapText="1" indent="1"/>
    </xf>
    <xf numFmtId="3" fontId="20" fillId="2" borderId="2" xfId="2" applyNumberFormat="1" applyFont="1" applyFill="1" applyBorder="1" applyAlignment="1" applyProtection="1">
      <alignment horizontal="right" vertical="center" wrapText="1" indent="1"/>
    </xf>
    <xf numFmtId="165" fontId="21" fillId="0" borderId="2" xfId="2" applyNumberFormat="1" applyFont="1" applyBorder="1" applyAlignment="1" applyProtection="1">
      <alignment horizontal="left" vertical="center" indent="1"/>
    </xf>
    <xf numFmtId="0" fontId="15" fillId="0" borderId="12" xfId="2" applyFont="1" applyBorder="1" applyAlignment="1" applyProtection="1">
      <alignment horizontal="left" vertical="center" wrapText="1" indent="1"/>
    </xf>
    <xf numFmtId="3" fontId="20" fillId="0" borderId="2" xfId="2" applyNumberFormat="1" applyFont="1" applyBorder="1" applyAlignment="1" applyProtection="1">
      <alignment horizontal="right" vertical="center" wrapText="1" indent="1"/>
    </xf>
    <xf numFmtId="0" fontId="22" fillId="0" borderId="2" xfId="2" applyFont="1" applyBorder="1" applyAlignment="1" applyProtection="1">
      <alignment horizontal="left" vertical="center" wrapText="1" indent="1"/>
    </xf>
    <xf numFmtId="0" fontId="21" fillId="0" borderId="2" xfId="2" applyFont="1" applyBorder="1" applyAlignment="1" applyProtection="1">
      <alignment horizontal="left" vertical="center" wrapText="1" indent="1"/>
    </xf>
    <xf numFmtId="166" fontId="22" fillId="2" borderId="2" xfId="2" applyNumberFormat="1" applyFont="1" applyFill="1" applyBorder="1" applyAlignment="1" applyProtection="1">
      <alignment horizontal="left" vertical="center" wrapText="1" indent="1"/>
    </xf>
    <xf numFmtId="166" fontId="20" fillId="2" borderId="2" xfId="2" applyNumberFormat="1" applyFont="1" applyFill="1" applyBorder="1" applyAlignment="1" applyProtection="1">
      <alignment horizontal="left" vertical="center" wrapText="1" indent="1"/>
    </xf>
    <xf numFmtId="0" fontId="23" fillId="0" borderId="0" xfId="2" applyFont="1" applyAlignment="1" applyProtection="1">
      <alignment vertical="center"/>
    </xf>
    <xf numFmtId="0" fontId="3" fillId="3" borderId="13" xfId="3" applyFont="1" applyFill="1" applyBorder="1" applyAlignment="1" applyProtection="1">
      <alignment horizontal="left" vertical="center" wrapText="1" indent="1"/>
    </xf>
    <xf numFmtId="3" fontId="20" fillId="0" borderId="3" xfId="2" applyNumberFormat="1" applyFont="1" applyBorder="1" applyAlignment="1" applyProtection="1">
      <alignment horizontal="right" vertical="center" wrapText="1" indent="1"/>
    </xf>
    <xf numFmtId="0" fontId="22" fillId="0" borderId="3" xfId="2" quotePrefix="1" applyFont="1" applyBorder="1" applyAlignment="1" applyProtection="1">
      <alignment horizontal="left" vertical="center" wrapText="1" indent="1"/>
    </xf>
    <xf numFmtId="0" fontId="15" fillId="0" borderId="14" xfId="2" quotePrefix="1" applyFont="1" applyBorder="1" applyAlignment="1" applyProtection="1">
      <alignment horizontal="left" vertical="center" indent="1"/>
    </xf>
    <xf numFmtId="3" fontId="22" fillId="2" borderId="2" xfId="2" applyNumberFormat="1" applyFont="1" applyFill="1" applyBorder="1" applyAlignment="1" applyProtection="1">
      <alignment horizontal="left" vertical="center" wrapText="1" indent="1"/>
    </xf>
    <xf numFmtId="3" fontId="20" fillId="2" borderId="2" xfId="2" applyNumberFormat="1" applyFont="1" applyFill="1" applyBorder="1" applyAlignment="1" applyProtection="1">
      <alignment horizontal="left" vertical="center" wrapText="1" indent="1"/>
    </xf>
    <xf numFmtId="3" fontId="20" fillId="2" borderId="3" xfId="2" applyNumberFormat="1" applyFont="1" applyFill="1" applyBorder="1" applyAlignment="1" applyProtection="1">
      <alignment horizontal="right" vertical="center" wrapText="1" indent="1"/>
    </xf>
    <xf numFmtId="0" fontId="21" fillId="0" borderId="3" xfId="2" applyFont="1" applyBorder="1" applyAlignment="1" applyProtection="1">
      <alignment horizontal="left" vertical="center" wrapText="1" indent="1"/>
    </xf>
    <xf numFmtId="0" fontId="15" fillId="0" borderId="14" xfId="2" applyFont="1" applyBorder="1" applyAlignment="1" applyProtection="1">
      <alignment horizontal="left" vertical="center" indent="1"/>
    </xf>
    <xf numFmtId="10" fontId="20" fillId="2" borderId="2" xfId="2" applyNumberFormat="1" applyFont="1" applyFill="1" applyBorder="1" applyAlignment="1" applyProtection="1">
      <alignment horizontal="right" vertical="center" wrapText="1" indent="1"/>
    </xf>
    <xf numFmtId="0" fontId="15" fillId="0" borderId="12" xfId="2" quotePrefix="1" applyFont="1" applyBorder="1" applyAlignment="1" applyProtection="1">
      <alignment horizontal="left" vertical="center" indent="1"/>
    </xf>
    <xf numFmtId="0" fontId="21" fillId="0" borderId="3" xfId="2" quotePrefix="1" applyFont="1" applyBorder="1" applyAlignment="1" applyProtection="1">
      <alignment horizontal="left" vertical="center" wrapText="1" indent="1"/>
    </xf>
    <xf numFmtId="0" fontId="21" fillId="2" borderId="3" xfId="2" quotePrefix="1" applyFont="1" applyFill="1" applyBorder="1" applyAlignment="1" applyProtection="1">
      <alignment horizontal="left" vertical="center" wrapText="1" indent="1"/>
    </xf>
    <xf numFmtId="10" fontId="20" fillId="2" borderId="3" xfId="2" applyNumberFormat="1" applyFont="1" applyFill="1" applyBorder="1" applyAlignment="1" applyProtection="1">
      <alignment horizontal="right" vertical="center" wrapText="1" indent="1"/>
    </xf>
    <xf numFmtId="167" fontId="20" fillId="2" borderId="2" xfId="1" applyNumberFormat="1" applyFont="1" applyFill="1" applyBorder="1" applyAlignment="1" applyProtection="1">
      <alignment horizontal="right" vertical="center" wrapText="1" indent="1"/>
    </xf>
    <xf numFmtId="0" fontId="8" fillId="2" borderId="15" xfId="2" applyFont="1" applyFill="1" applyBorder="1" applyAlignment="1" applyProtection="1">
      <alignment horizontal="left" vertical="center" wrapText="1"/>
    </xf>
    <xf numFmtId="0" fontId="8" fillId="2" borderId="0" xfId="2" applyFont="1" applyFill="1" applyAlignment="1" applyProtection="1">
      <alignment horizontal="left" vertical="center" wrapText="1"/>
    </xf>
    <xf numFmtId="0" fontId="24" fillId="0" borderId="0" xfId="0" applyFont="1" applyAlignment="1" applyProtection="1">
      <alignment horizontal="center" vertical="center"/>
    </xf>
    <xf numFmtId="0" fontId="25" fillId="2" borderId="0" xfId="0" applyFont="1" applyFill="1" applyAlignment="1" applyProtection="1">
      <alignment horizontal="center" vertical="center"/>
    </xf>
    <xf numFmtId="0" fontId="26" fillId="0" borderId="0" xfId="2" applyFont="1" applyAlignment="1" applyProtection="1">
      <alignment horizontal="center" vertical="center"/>
    </xf>
    <xf numFmtId="0" fontId="8" fillId="2" borderId="0" xfId="2" applyFont="1" applyFill="1" applyAlignment="1" applyProtection="1">
      <alignment horizontal="center" vertical="center" wrapText="1"/>
    </xf>
    <xf numFmtId="0" fontId="2" fillId="3" borderId="16" xfId="2" applyFont="1" applyFill="1" applyBorder="1" applyAlignment="1" applyProtection="1">
      <alignment horizontal="center" vertical="center" wrapText="1"/>
    </xf>
    <xf numFmtId="0" fontId="2" fillId="3" borderId="17" xfId="2" applyFont="1" applyFill="1" applyBorder="1" applyAlignment="1" applyProtection="1">
      <alignment horizontal="center" vertical="center" wrapText="1"/>
    </xf>
    <xf numFmtId="0" fontId="2" fillId="3" borderId="18" xfId="3" applyFont="1" applyFill="1" applyBorder="1" applyAlignment="1" applyProtection="1">
      <alignment horizontal="center" vertical="center" wrapText="1"/>
    </xf>
    <xf numFmtId="0" fontId="2" fillId="3" borderId="19" xfId="3" applyFont="1" applyFill="1" applyBorder="1" applyAlignment="1" applyProtection="1">
      <alignment horizontal="left" vertical="center" wrapText="1" indent="1"/>
    </xf>
    <xf numFmtId="3" fontId="20" fillId="0" borderId="1" xfId="2" applyNumberFormat="1" applyFont="1" applyFill="1" applyBorder="1" applyAlignment="1" applyProtection="1">
      <alignment horizontal="right" vertical="center" wrapText="1" indent="1"/>
    </xf>
    <xf numFmtId="165" fontId="15" fillId="0" borderId="1" xfId="2" applyNumberFormat="1" applyFont="1" applyBorder="1" applyAlignment="1" applyProtection="1">
      <alignment horizontal="center" vertical="center"/>
    </xf>
    <xf numFmtId="0" fontId="15" fillId="0" borderId="20" xfId="2" applyFont="1" applyBorder="1" applyAlignment="1" applyProtection="1">
      <alignment horizontal="center" vertical="center" wrapText="1"/>
    </xf>
    <xf numFmtId="0" fontId="2" fillId="3" borderId="21" xfId="3" applyFont="1" applyFill="1" applyBorder="1" applyAlignment="1" applyProtection="1">
      <alignment horizontal="center" vertical="center" wrapText="1"/>
    </xf>
    <xf numFmtId="0" fontId="2" fillId="3" borderId="22" xfId="3" applyFont="1" applyFill="1" applyBorder="1" applyAlignment="1" applyProtection="1">
      <alignment horizontal="left" vertical="center" wrapText="1" indent="1"/>
    </xf>
    <xf numFmtId="3" fontId="20" fillId="0" borderId="23" xfId="2" applyNumberFormat="1" applyFont="1" applyFill="1" applyBorder="1" applyAlignment="1" applyProtection="1">
      <alignment horizontal="right" vertical="center" wrapText="1" indent="1"/>
    </xf>
    <xf numFmtId="165" fontId="15" fillId="0" borderId="23" xfId="2" applyNumberFormat="1" applyFont="1" applyBorder="1" applyAlignment="1" applyProtection="1">
      <alignment horizontal="center" vertical="center"/>
    </xf>
    <xf numFmtId="0" fontId="8" fillId="0" borderId="24" xfId="0" applyFont="1" applyBorder="1" applyAlignment="1" applyProtection="1">
      <alignment horizontal="center" vertical="center" wrapText="1"/>
    </xf>
    <xf numFmtId="0" fontId="15" fillId="0" borderId="1" xfId="2" applyFont="1" applyBorder="1" applyAlignment="1" applyProtection="1">
      <alignment horizontal="center" vertical="center" wrapText="1"/>
    </xf>
    <xf numFmtId="0" fontId="2" fillId="3" borderId="13" xfId="3" applyFont="1" applyFill="1" applyBorder="1" applyAlignment="1" applyProtection="1">
      <alignment horizontal="center" vertical="center" wrapText="1"/>
    </xf>
    <xf numFmtId="0" fontId="2" fillId="3" borderId="25" xfId="3" applyFont="1" applyFill="1" applyBorder="1" applyAlignment="1" applyProtection="1">
      <alignment horizontal="left" vertical="center" wrapText="1" indent="1"/>
    </xf>
    <xf numFmtId="0" fontId="15" fillId="0" borderId="3" xfId="2" applyFont="1" applyBorder="1" applyAlignment="1" applyProtection="1">
      <alignment horizontal="center" vertical="center" wrapText="1"/>
    </xf>
    <xf numFmtId="10" fontId="20" fillId="0" borderId="1" xfId="2" applyNumberFormat="1" applyFont="1" applyBorder="1" applyAlignment="1" applyProtection="1">
      <alignment horizontal="right" vertical="center" wrapText="1" indent="1"/>
    </xf>
    <xf numFmtId="0" fontId="15" fillId="0" borderId="26" xfId="2" applyFont="1" applyBorder="1" applyAlignment="1" applyProtection="1">
      <alignment horizontal="center" vertical="center" wrapText="1"/>
    </xf>
    <xf numFmtId="0" fontId="15" fillId="0" borderId="23" xfId="2" quotePrefix="1" applyFont="1" applyBorder="1" applyAlignment="1" applyProtection="1">
      <alignment horizontal="center" vertical="center"/>
    </xf>
    <xf numFmtId="0" fontId="15" fillId="0" borderId="27" xfId="2" applyFont="1" applyBorder="1" applyAlignment="1" applyProtection="1">
      <alignment horizontal="center" vertical="center" wrapText="1"/>
    </xf>
    <xf numFmtId="0" fontId="15" fillId="0" borderId="0" xfId="2" quotePrefix="1" applyFont="1" applyAlignment="1" applyProtection="1">
      <alignment horizontal="left" vertical="center" wrapText="1"/>
    </xf>
    <xf numFmtId="0" fontId="8" fillId="0" borderId="0" xfId="0" applyFont="1" applyAlignment="1" applyProtection="1">
      <alignment horizontal="justify" vertical="center"/>
    </xf>
    <xf numFmtId="0" fontId="27" fillId="2" borderId="0" xfId="2" applyFont="1" applyFill="1" applyAlignment="1" applyProtection="1">
      <alignment vertical="center"/>
    </xf>
    <xf numFmtId="0" fontId="28" fillId="0" borderId="0" xfId="2" applyFont="1" applyAlignment="1" applyProtection="1">
      <alignment vertical="center"/>
    </xf>
    <xf numFmtId="0" fontId="14" fillId="0" borderId="0" xfId="0" applyFont="1" applyAlignment="1" applyProtection="1">
      <alignment horizontal="center" vertical="center"/>
    </xf>
    <xf numFmtId="0" fontId="16" fillId="2" borderId="0" xfId="0" applyFont="1" applyFill="1" applyAlignment="1" applyProtection="1">
      <alignment horizontal="center" vertical="center"/>
    </xf>
    <xf numFmtId="0" fontId="17" fillId="0" borderId="0" xfId="2" applyFont="1" applyAlignment="1" applyProtection="1">
      <alignment horizontal="center" vertical="center"/>
    </xf>
    <xf numFmtId="0" fontId="18" fillId="0" borderId="0" xfId="2" applyFont="1" applyAlignment="1" applyProtection="1">
      <alignment vertical="center"/>
    </xf>
    <xf numFmtId="0" fontId="8" fillId="2" borderId="5" xfId="2" applyFont="1" applyFill="1" applyBorder="1" applyAlignment="1" applyProtection="1">
      <alignment horizontal="center" vertical="center" wrapText="1"/>
    </xf>
    <xf numFmtId="0" fontId="29" fillId="0" borderId="0" xfId="2" applyFont="1" applyAlignment="1" applyProtection="1">
      <alignment horizontal="center" vertical="center" wrapText="1"/>
    </xf>
    <xf numFmtId="0" fontId="19" fillId="3" borderId="20" xfId="2" applyFont="1" applyFill="1" applyBorder="1" applyAlignment="1" applyProtection="1">
      <alignment horizontal="center" vertical="center" wrapText="1"/>
    </xf>
    <xf numFmtId="0" fontId="2" fillId="3" borderId="2" xfId="3" applyFont="1" applyFill="1" applyBorder="1" applyAlignment="1" applyProtection="1">
      <alignment horizontal="center" vertical="center" wrapText="1"/>
    </xf>
    <xf numFmtId="0" fontId="2" fillId="3" borderId="1" xfId="3" applyFont="1" applyFill="1" applyBorder="1" applyAlignment="1" applyProtection="1">
      <alignment horizontal="left" vertical="center" wrapText="1" indent="1"/>
    </xf>
    <xf numFmtId="3" fontId="30" fillId="2" borderId="20" xfId="2" applyNumberFormat="1" applyFont="1" applyFill="1" applyBorder="1" applyAlignment="1" applyProtection="1">
      <alignment horizontal="right" vertical="center" wrapText="1" indent="1"/>
    </xf>
    <xf numFmtId="0" fontId="20" fillId="2" borderId="28" xfId="2" applyFont="1" applyFill="1" applyBorder="1" applyAlignment="1" applyProtection="1">
      <alignment horizontal="left" vertical="center" wrapText="1"/>
    </xf>
    <xf numFmtId="0" fontId="20" fillId="2" borderId="29" xfId="2" applyFont="1" applyFill="1" applyBorder="1" applyAlignment="1" applyProtection="1">
      <alignment horizontal="left" vertical="center" wrapText="1" indent="1"/>
    </xf>
    <xf numFmtId="165" fontId="15" fillId="0" borderId="0" xfId="2" applyNumberFormat="1" applyFont="1" applyAlignment="1" applyProtection="1">
      <alignment vertical="center"/>
    </xf>
    <xf numFmtId="0" fontId="29" fillId="0" borderId="0" xfId="2" applyFont="1" applyAlignment="1" applyProtection="1">
      <alignment vertical="center"/>
    </xf>
    <xf numFmtId="0" fontId="19" fillId="3" borderId="24" xfId="2" applyFont="1" applyFill="1" applyBorder="1" applyAlignment="1" applyProtection="1">
      <alignment horizontal="center" vertical="center" wrapText="1"/>
    </xf>
    <xf numFmtId="0" fontId="2" fillId="3" borderId="2" xfId="3" applyFont="1" applyFill="1" applyBorder="1" applyAlignment="1" applyProtection="1">
      <alignment horizontal="left" vertical="center" wrapText="1" indent="1"/>
    </xf>
    <xf numFmtId="3" fontId="30" fillId="2" borderId="2" xfId="2" applyNumberFormat="1" applyFont="1" applyFill="1" applyBorder="1" applyAlignment="1" applyProtection="1">
      <alignment horizontal="right" vertical="center" wrapText="1" indent="1"/>
    </xf>
    <xf numFmtId="0" fontId="20" fillId="2" borderId="30" xfId="2" applyFont="1" applyFill="1" applyBorder="1" applyAlignment="1" applyProtection="1">
      <alignment horizontal="left" vertical="center" wrapText="1"/>
    </xf>
    <xf numFmtId="0" fontId="20" fillId="2" borderId="31" xfId="2" applyFont="1" applyFill="1" applyBorder="1" applyAlignment="1" applyProtection="1">
      <alignment horizontal="left" vertical="center" wrapText="1" indent="1"/>
    </xf>
    <xf numFmtId="0" fontId="3" fillId="3" borderId="2" xfId="3" applyFont="1" applyFill="1" applyBorder="1" applyAlignment="1" applyProtection="1">
      <alignment horizontal="center" vertical="center" wrapText="1"/>
    </xf>
    <xf numFmtId="0" fontId="3" fillId="3" borderId="2" xfId="3" applyFont="1" applyFill="1" applyBorder="1" applyAlignment="1" applyProtection="1">
      <alignment horizontal="left" vertical="center" wrapText="1" indent="1"/>
    </xf>
    <xf numFmtId="3" fontId="31" fillId="0" borderId="32" xfId="2" applyNumberFormat="1" applyFont="1" applyFill="1" applyBorder="1" applyAlignment="1" applyProtection="1">
      <alignment horizontal="right" vertical="center" wrapText="1" indent="1"/>
    </xf>
    <xf numFmtId="0" fontId="20" fillId="2" borderId="33" xfId="2" applyFont="1" applyFill="1" applyBorder="1" applyAlignment="1" applyProtection="1">
      <alignment horizontal="left" vertical="center" wrapText="1"/>
    </xf>
    <xf numFmtId="0" fontId="20" fillId="2" borderId="34" xfId="2" applyFont="1" applyFill="1" applyBorder="1" applyAlignment="1" applyProtection="1">
      <alignment horizontal="left" vertical="center" wrapText="1" indent="1"/>
    </xf>
    <xf numFmtId="0" fontId="20" fillId="2" borderId="15" xfId="2" applyFont="1" applyFill="1" applyBorder="1" applyAlignment="1" applyProtection="1">
      <alignment horizontal="left" vertical="center" wrapText="1"/>
    </xf>
    <xf numFmtId="0" fontId="20" fillId="2" borderId="35" xfId="2" applyFont="1" applyFill="1" applyBorder="1" applyAlignment="1" applyProtection="1">
      <alignment horizontal="left" vertical="center" wrapText="1" indent="1"/>
    </xf>
    <xf numFmtId="3" fontId="31" fillId="2" borderId="2" xfId="2" applyNumberFormat="1" applyFont="1" applyFill="1" applyBorder="1" applyAlignment="1" applyProtection="1">
      <alignment horizontal="right" vertical="center" wrapText="1" indent="1"/>
    </xf>
    <xf numFmtId="0" fontId="32" fillId="0" borderId="0" xfId="2" applyFont="1" applyAlignment="1" applyProtection="1">
      <alignment vertical="center"/>
    </xf>
    <xf numFmtId="0" fontId="3" fillId="3" borderId="2" xfId="3" applyFont="1" applyFill="1" applyBorder="1" applyAlignment="1" applyProtection="1">
      <alignment horizontal="left" vertical="center" wrapText="1" indent="2"/>
    </xf>
    <xf numFmtId="3" fontId="31" fillId="0" borderId="2" xfId="2" applyNumberFormat="1" applyFont="1" applyFill="1" applyBorder="1" applyAlignment="1" applyProtection="1">
      <alignment horizontal="right" vertical="center" wrapText="1" indent="1"/>
    </xf>
    <xf numFmtId="0" fontId="20" fillId="2" borderId="36" xfId="2" applyFont="1" applyFill="1" applyBorder="1" applyAlignment="1" applyProtection="1">
      <alignment horizontal="left" vertical="center" wrapText="1"/>
    </xf>
    <xf numFmtId="0" fontId="29" fillId="2" borderId="0" xfId="2" applyFont="1" applyFill="1" applyAlignment="1" applyProtection="1">
      <alignment vertical="center"/>
    </xf>
    <xf numFmtId="0" fontId="15" fillId="2" borderId="0" xfId="2" applyFont="1" applyFill="1" applyAlignment="1" applyProtection="1">
      <alignment vertical="center"/>
    </xf>
    <xf numFmtId="3" fontId="31" fillId="0" borderId="37" xfId="2" applyNumberFormat="1" applyFont="1" applyFill="1" applyBorder="1" applyAlignment="1" applyProtection="1">
      <alignment horizontal="right" vertical="center" wrapText="1" indent="1"/>
    </xf>
    <xf numFmtId="0" fontId="3" fillId="3" borderId="37" xfId="3" applyFont="1" applyFill="1" applyBorder="1" applyAlignment="1" applyProtection="1">
      <alignment horizontal="center" vertical="center" wrapText="1"/>
    </xf>
    <xf numFmtId="0" fontId="3" fillId="3" borderId="37" xfId="3" applyFont="1" applyFill="1" applyBorder="1" applyAlignment="1" applyProtection="1">
      <alignment horizontal="left" vertical="center" wrapText="1" indent="1"/>
    </xf>
    <xf numFmtId="0" fontId="20" fillId="2" borderId="38" xfId="2" applyFont="1" applyFill="1" applyBorder="1" applyAlignment="1" applyProtection="1">
      <alignment horizontal="left" vertical="center" wrapText="1"/>
    </xf>
    <xf numFmtId="0" fontId="20" fillId="2" borderId="39" xfId="2" applyFont="1" applyFill="1" applyBorder="1" applyAlignment="1" applyProtection="1">
      <alignment horizontal="left" vertical="center" wrapText="1" indent="1"/>
    </xf>
    <xf numFmtId="0" fontId="2" fillId="3" borderId="6" xfId="3" applyFont="1" applyFill="1" applyBorder="1" applyAlignment="1" applyProtection="1">
      <alignment horizontal="center" vertical="center" wrapText="1"/>
    </xf>
    <xf numFmtId="0" fontId="2" fillId="3" borderId="6" xfId="3" applyFont="1" applyFill="1" applyBorder="1" applyAlignment="1" applyProtection="1">
      <alignment horizontal="left" vertical="center" wrapText="1" indent="1"/>
    </xf>
    <xf numFmtId="3" fontId="30" fillId="2" borderId="6" xfId="2" applyNumberFormat="1" applyFont="1" applyFill="1" applyBorder="1" applyAlignment="1" applyProtection="1">
      <alignment horizontal="right" vertical="center" wrapText="1" indent="1"/>
    </xf>
    <xf numFmtId="0" fontId="20" fillId="2" borderId="16" xfId="2" applyFont="1" applyFill="1" applyBorder="1" applyAlignment="1" applyProtection="1">
      <alignment horizontal="left" vertical="center" wrapText="1"/>
    </xf>
    <xf numFmtId="0" fontId="20" fillId="2" borderId="17" xfId="2" applyFont="1" applyFill="1" applyBorder="1" applyAlignment="1" applyProtection="1">
      <alignment horizontal="left" vertical="center" wrapText="1" indent="1"/>
    </xf>
    <xf numFmtId="0" fontId="2" fillId="3" borderId="32" xfId="3" quotePrefix="1" applyFont="1" applyFill="1" applyBorder="1" applyAlignment="1" applyProtection="1">
      <alignment horizontal="center" vertical="center" wrapText="1"/>
    </xf>
    <xf numFmtId="0" fontId="2" fillId="3" borderId="32" xfId="3" applyFont="1" applyFill="1" applyBorder="1" applyAlignment="1" applyProtection="1">
      <alignment horizontal="left" vertical="center" wrapText="1" indent="1"/>
    </xf>
    <xf numFmtId="3" fontId="30" fillId="2" borderId="32" xfId="2" applyNumberFormat="1" applyFont="1" applyFill="1" applyBorder="1" applyAlignment="1" applyProtection="1">
      <alignment horizontal="right" vertical="center" wrapText="1" indent="1"/>
    </xf>
    <xf numFmtId="0" fontId="19" fillId="3" borderId="23" xfId="2" applyFont="1" applyFill="1" applyBorder="1" applyAlignment="1" applyProtection="1">
      <alignment horizontal="center" vertical="center" wrapText="1"/>
    </xf>
    <xf numFmtId="0" fontId="2" fillId="3" borderId="1" xfId="3" applyFont="1" applyFill="1" applyBorder="1" applyAlignment="1" applyProtection="1">
      <alignment horizontal="center" vertical="center" wrapText="1"/>
    </xf>
    <xf numFmtId="3" fontId="31" fillId="0" borderId="1" xfId="3" applyNumberFormat="1" applyFont="1" applyFill="1" applyBorder="1" applyAlignment="1" applyProtection="1">
      <alignment horizontal="right" vertical="center" wrapText="1" indent="1"/>
    </xf>
    <xf numFmtId="0" fontId="20" fillId="2" borderId="40" xfId="3" applyFont="1" applyFill="1" applyBorder="1" applyAlignment="1" applyProtection="1">
      <alignment horizontal="left" vertical="center" wrapText="1"/>
    </xf>
    <xf numFmtId="0" fontId="20" fillId="2" borderId="19" xfId="3" applyFont="1" applyFill="1" applyBorder="1" applyAlignment="1" applyProtection="1">
      <alignment horizontal="left" vertical="center" wrapText="1" indent="1"/>
    </xf>
    <xf numFmtId="0" fontId="3" fillId="3" borderId="24" xfId="3" applyFont="1" applyFill="1" applyBorder="1" applyAlignment="1" applyProtection="1">
      <alignment horizontal="center" vertical="center" wrapText="1"/>
    </xf>
    <xf numFmtId="0" fontId="3" fillId="3" borderId="24" xfId="3" applyFont="1" applyFill="1" applyBorder="1" applyAlignment="1" applyProtection="1">
      <alignment horizontal="left" vertical="center" wrapText="1" indent="1"/>
    </xf>
    <xf numFmtId="3" fontId="31" fillId="0" borderId="24" xfId="3" applyNumberFormat="1" applyFont="1" applyFill="1" applyBorder="1" applyAlignment="1" applyProtection="1">
      <alignment horizontal="right" vertical="center" wrapText="1" indent="1"/>
    </xf>
    <xf numFmtId="0" fontId="20" fillId="2" borderId="38" xfId="3" applyFont="1" applyFill="1" applyBorder="1" applyAlignment="1" applyProtection="1">
      <alignment horizontal="left" vertical="center" wrapText="1"/>
    </xf>
    <xf numFmtId="0" fontId="20" fillId="2" borderId="39" xfId="3" applyFont="1" applyFill="1" applyBorder="1" applyAlignment="1" applyProtection="1">
      <alignment horizontal="left" vertical="center" wrapText="1" indent="1"/>
    </xf>
    <xf numFmtId="0" fontId="2" fillId="3" borderId="1" xfId="3" quotePrefix="1" applyFont="1" applyFill="1" applyBorder="1" applyAlignment="1" applyProtection="1">
      <alignment horizontal="center" vertical="center" wrapText="1"/>
    </xf>
    <xf numFmtId="10" fontId="30" fillId="2" borderId="1" xfId="2" applyNumberFormat="1" applyFont="1" applyFill="1" applyBorder="1" applyAlignment="1" applyProtection="1">
      <alignment horizontal="right" vertical="center" wrapText="1" indent="1"/>
    </xf>
    <xf numFmtId="0" fontId="23" fillId="2" borderId="40" xfId="2" applyFont="1" applyFill="1" applyBorder="1" applyAlignment="1" applyProtection="1">
      <alignment horizontal="left" vertical="center" wrapText="1"/>
    </xf>
    <xf numFmtId="0" fontId="23" fillId="2" borderId="19" xfId="2" applyFont="1" applyFill="1" applyBorder="1" applyAlignment="1" applyProtection="1">
      <alignment horizontal="left" vertical="center" wrapText="1" indent="1"/>
    </xf>
    <xf numFmtId="0" fontId="2" fillId="3" borderId="2" xfId="3" quotePrefix="1" applyFont="1" applyFill="1" applyBorder="1" applyAlignment="1" applyProtection="1">
      <alignment horizontal="center" vertical="center" wrapText="1"/>
    </xf>
    <xf numFmtId="10" fontId="30" fillId="2" borderId="2" xfId="2" applyNumberFormat="1" applyFont="1" applyFill="1" applyBorder="1" applyAlignment="1" applyProtection="1">
      <alignment horizontal="right" vertical="center" wrapText="1" indent="1"/>
    </xf>
    <xf numFmtId="0" fontId="23" fillId="2" borderId="30" xfId="2" applyFont="1" applyFill="1" applyBorder="1" applyAlignment="1" applyProtection="1">
      <alignment horizontal="left" vertical="center" wrapText="1"/>
    </xf>
    <xf numFmtId="0" fontId="15" fillId="2" borderId="31" xfId="2" applyFont="1" applyFill="1" applyBorder="1" applyAlignment="1" applyProtection="1">
      <alignment horizontal="left" vertical="center" wrapText="1" indent="1"/>
    </xf>
    <xf numFmtId="0" fontId="2" fillId="3" borderId="23" xfId="3" quotePrefix="1" applyFont="1" applyFill="1" applyBorder="1" applyAlignment="1" applyProtection="1">
      <alignment horizontal="center" vertical="center" wrapText="1"/>
    </xf>
    <xf numFmtId="0" fontId="2" fillId="3" borderId="3" xfId="3" applyFont="1" applyFill="1" applyBorder="1" applyAlignment="1" applyProtection="1">
      <alignment horizontal="left" vertical="center" wrapText="1" indent="1"/>
    </xf>
    <xf numFmtId="10" fontId="30" fillId="2" borderId="3" xfId="2" applyNumberFormat="1" applyFont="1" applyFill="1" applyBorder="1" applyAlignment="1" applyProtection="1">
      <alignment horizontal="right" vertical="center" wrapText="1" indent="1"/>
    </xf>
    <xf numFmtId="0" fontId="23" fillId="2" borderId="41" xfId="2" applyFont="1" applyFill="1" applyBorder="1" applyAlignment="1" applyProtection="1">
      <alignment horizontal="left" vertical="center" wrapText="1"/>
    </xf>
    <xf numFmtId="0" fontId="15" fillId="2" borderId="25" xfId="2" applyFont="1" applyFill="1" applyBorder="1" applyAlignment="1" applyProtection="1">
      <alignment horizontal="left" vertical="center" wrapText="1" indent="1"/>
    </xf>
    <xf numFmtId="0" fontId="19" fillId="3" borderId="6" xfId="2" applyFont="1" applyFill="1" applyBorder="1" applyAlignment="1" applyProtection="1">
      <alignment horizontal="center" vertical="center" wrapText="1"/>
    </xf>
    <xf numFmtId="0" fontId="2" fillId="3" borderId="6" xfId="3" quotePrefix="1" applyFont="1" applyFill="1" applyBorder="1" applyAlignment="1" applyProtection="1">
      <alignment horizontal="center" vertical="center" wrapText="1"/>
    </xf>
    <xf numFmtId="0" fontId="33" fillId="2" borderId="16" xfId="2" applyFont="1" applyFill="1" applyBorder="1" applyAlignment="1" applyProtection="1">
      <alignment horizontal="left" vertical="center" wrapText="1"/>
    </xf>
    <xf numFmtId="0" fontId="23" fillId="2" borderId="17" xfId="2" applyFont="1" applyFill="1" applyBorder="1" applyAlignment="1" applyProtection="1">
      <alignment horizontal="left" vertical="center" wrapText="1" indent="1"/>
    </xf>
    <xf numFmtId="10" fontId="30" fillId="2" borderId="6" xfId="2" applyNumberFormat="1" applyFont="1" applyFill="1" applyBorder="1" applyAlignment="1" applyProtection="1">
      <alignment horizontal="right" vertical="center" wrapText="1" indent="1"/>
    </xf>
    <xf numFmtId="0" fontId="23" fillId="2" borderId="16" xfId="2" applyFont="1" applyFill="1" applyBorder="1" applyAlignment="1" applyProtection="1">
      <alignment horizontal="left" vertical="center" wrapText="1"/>
    </xf>
    <xf numFmtId="3" fontId="31" fillId="0" borderId="6" xfId="2" applyNumberFormat="1" applyFont="1" applyFill="1" applyBorder="1" applyAlignment="1" applyProtection="1">
      <alignment horizontal="right" vertical="center" wrapText="1" indent="1"/>
    </xf>
    <xf numFmtId="0" fontId="35" fillId="0" borderId="0" xfId="2" quotePrefix="1" applyFont="1" applyAlignment="1" applyProtection="1">
      <alignment vertical="center"/>
    </xf>
    <xf numFmtId="0" fontId="35" fillId="0" borderId="0" xfId="2" applyFont="1" applyAlignment="1" applyProtection="1">
      <alignment vertical="center"/>
    </xf>
    <xf numFmtId="0" fontId="35" fillId="0" borderId="0" xfId="2" applyFont="1" applyAlignment="1" applyProtection="1">
      <alignment horizontal="left" vertical="center" wrapText="1"/>
    </xf>
    <xf numFmtId="0" fontId="35" fillId="0" borderId="0" xfId="2" applyFont="1" applyAlignment="1" applyProtection="1">
      <alignment horizontal="left" vertical="top"/>
    </xf>
    <xf numFmtId="0" fontId="35" fillId="0" borderId="0" xfId="2" applyFont="1" applyAlignment="1" applyProtection="1">
      <alignment horizontal="center" vertical="center"/>
    </xf>
    <xf numFmtId="0" fontId="35" fillId="0" borderId="0" xfId="2" applyFont="1" applyAlignment="1" applyProtection="1">
      <alignment horizontal="center" vertical="center" wrapText="1"/>
    </xf>
    <xf numFmtId="0" fontId="12" fillId="2" borderId="0" xfId="0" applyFont="1" applyFill="1" applyAlignment="1" applyProtection="1">
      <alignment horizontal="center" vertical="center"/>
    </xf>
    <xf numFmtId="0" fontId="17" fillId="2" borderId="0" xfId="0" applyFont="1" applyFill="1" applyAlignment="1" applyProtection="1">
      <alignment horizontal="center" vertical="center"/>
    </xf>
    <xf numFmtId="0" fontId="11" fillId="2" borderId="0" xfId="0" applyFont="1" applyFill="1" applyAlignment="1" applyProtection="1">
      <alignment horizontal="center" vertical="center"/>
    </xf>
    <xf numFmtId="0" fontId="25" fillId="2" borderId="0" xfId="0" applyFont="1" applyFill="1" applyAlignment="1" applyProtection="1">
      <alignment horizontal="left" vertical="center" indent="22"/>
    </xf>
    <xf numFmtId="0" fontId="36" fillId="2" borderId="0" xfId="0" applyFont="1" applyFill="1" applyAlignment="1" applyProtection="1">
      <alignment horizontal="left" vertical="center" indent="22"/>
    </xf>
    <xf numFmtId="14" fontId="2" fillId="3" borderId="42" xfId="0" applyNumberFormat="1" applyFont="1" applyFill="1" applyBorder="1" applyAlignment="1" applyProtection="1">
      <alignment horizontal="center" vertical="center" wrapText="1"/>
    </xf>
    <xf numFmtId="14" fontId="2" fillId="3" borderId="43" xfId="0" applyNumberFormat="1" applyFont="1" applyFill="1" applyBorder="1" applyAlignment="1" applyProtection="1">
      <alignment horizontal="center" vertical="center" wrapText="1"/>
    </xf>
    <xf numFmtId="0" fontId="8" fillId="3" borderId="43"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2" fillId="3" borderId="28" xfId="2" applyFont="1" applyFill="1" applyBorder="1" applyAlignment="1" applyProtection="1">
      <alignment horizontal="center" vertical="center" wrapText="1"/>
    </xf>
    <xf numFmtId="0" fontId="3" fillId="3" borderId="1" xfId="0" applyFont="1" applyFill="1" applyBorder="1" applyAlignment="1" applyProtection="1">
      <alignment vertical="center" wrapText="1"/>
    </xf>
    <xf numFmtId="3" fontId="31" fillId="0" borderId="10" xfId="0" applyNumberFormat="1" applyFont="1" applyFill="1" applyBorder="1" applyAlignment="1" applyProtection="1">
      <alignment horizontal="right" vertical="center" wrapText="1" indent="1"/>
    </xf>
    <xf numFmtId="0" fontId="20" fillId="0" borderId="10" xfId="0" applyFont="1" applyBorder="1" applyAlignment="1" applyProtection="1">
      <alignment horizontal="left" vertical="top" wrapText="1" indent="1"/>
    </xf>
    <xf numFmtId="0" fontId="20" fillId="0" borderId="0" xfId="0" applyFont="1" applyAlignment="1" applyProtection="1">
      <alignment horizontal="center" vertical="center"/>
    </xf>
    <xf numFmtId="0" fontId="3" fillId="3" borderId="2" xfId="0" applyFont="1" applyFill="1" applyBorder="1" applyAlignment="1" applyProtection="1">
      <alignment horizontal="left" vertical="center" wrapText="1" indent="1"/>
    </xf>
    <xf numFmtId="3" fontId="31" fillId="0" borderId="12" xfId="0" applyNumberFormat="1" applyFont="1" applyFill="1" applyBorder="1" applyAlignment="1" applyProtection="1">
      <alignment horizontal="right" vertical="center" wrapText="1" indent="1"/>
    </xf>
    <xf numFmtId="0" fontId="20" fillId="0" borderId="12" xfId="0" applyFont="1" applyBorder="1" applyAlignment="1" applyProtection="1">
      <alignment horizontal="left" vertical="top" wrapText="1" indent="1"/>
    </xf>
    <xf numFmtId="0" fontId="3" fillId="3" borderId="2" xfId="0" applyFont="1" applyFill="1" applyBorder="1" applyAlignment="1" applyProtection="1">
      <alignment vertical="center" wrapText="1"/>
    </xf>
    <xf numFmtId="3" fontId="31" fillId="0" borderId="2" xfId="0" applyNumberFormat="1" applyFont="1" applyFill="1" applyBorder="1" applyAlignment="1" applyProtection="1">
      <alignment horizontal="right" vertical="center" wrapText="1" indent="1"/>
    </xf>
    <xf numFmtId="0" fontId="3" fillId="3" borderId="2" xfId="0" applyFont="1" applyFill="1" applyBorder="1" applyAlignment="1" applyProtection="1">
      <alignment horizontal="justify" vertical="center" wrapText="1"/>
    </xf>
    <xf numFmtId="0" fontId="3" fillId="3" borderId="3" xfId="0" applyFont="1" applyFill="1" applyBorder="1" applyAlignment="1" applyProtection="1">
      <alignment vertical="center" wrapText="1"/>
    </xf>
    <xf numFmtId="3" fontId="38" fillId="0" borderId="14" xfId="0" applyNumberFormat="1" applyFont="1" applyBorder="1" applyAlignment="1" applyProtection="1">
      <alignment horizontal="right" vertical="center" wrapText="1" indent="1"/>
    </xf>
    <xf numFmtId="0" fontId="20" fillId="0" borderId="14" xfId="0" applyFont="1" applyBorder="1" applyAlignment="1" applyProtection="1">
      <alignment horizontal="left" vertical="top" wrapText="1" indent="1"/>
    </xf>
    <xf numFmtId="0" fontId="8" fillId="0" borderId="0" xfId="0" applyFont="1" applyAlignment="1" applyProtection="1">
      <alignment vertical="center"/>
    </xf>
    <xf numFmtId="0" fontId="8" fillId="0" borderId="0" xfId="0" applyFont="1" applyAlignment="1" applyProtection="1">
      <alignment vertical="center" wrapText="1"/>
    </xf>
    <xf numFmtId="0" fontId="8" fillId="2" borderId="0" xfId="0" applyFont="1" applyFill="1" applyAlignment="1" applyProtection="1">
      <alignment horizontal="left" vertical="center" wrapText="1"/>
    </xf>
    <xf numFmtId="0" fontId="3" fillId="2" borderId="0" xfId="4" applyFont="1" applyFill="1" applyProtection="1"/>
    <xf numFmtId="0" fontId="16" fillId="0" borderId="0" xfId="0" applyFont="1" applyAlignment="1" applyProtection="1">
      <alignment horizontal="center" vertical="center"/>
    </xf>
    <xf numFmtId="0" fontId="25" fillId="0" borderId="0" xfId="0" applyFont="1" applyAlignment="1" applyProtection="1">
      <alignment horizontal="center" vertical="center"/>
    </xf>
    <xf numFmtId="0" fontId="17" fillId="0" borderId="0" xfId="0" applyFont="1" applyAlignment="1" applyProtection="1">
      <alignment horizontal="center" vertical="center"/>
    </xf>
    <xf numFmtId="0" fontId="11" fillId="0" borderId="0" xfId="0" applyFont="1" applyAlignment="1" applyProtection="1">
      <alignment horizontal="center" vertical="center"/>
    </xf>
    <xf numFmtId="0" fontId="40" fillId="0" borderId="0" xfId="0" applyFont="1" applyAlignment="1" applyProtection="1">
      <alignment horizontal="left"/>
    </xf>
    <xf numFmtId="0" fontId="41" fillId="0" borderId="0" xfId="0" applyFont="1" applyProtection="1"/>
    <xf numFmtId="0" fontId="8" fillId="0" borderId="5" xfId="0" applyFont="1" applyBorder="1" applyProtection="1"/>
    <xf numFmtId="14" fontId="8" fillId="2" borderId="0" xfId="0" applyNumberFormat="1" applyFont="1" applyFill="1" applyAlignment="1" applyProtection="1">
      <alignment horizontal="center"/>
    </xf>
    <xf numFmtId="0" fontId="3" fillId="3" borderId="1" xfId="0" applyFont="1" applyFill="1" applyBorder="1" applyAlignment="1" applyProtection="1">
      <alignment horizontal="justify" vertical="center" wrapText="1"/>
    </xf>
    <xf numFmtId="3" fontId="31" fillId="0" borderId="2" xfId="0" applyNumberFormat="1" applyFont="1" applyFill="1" applyBorder="1" applyAlignment="1" applyProtection="1">
      <alignment horizontal="right" vertical="center" indent="1"/>
    </xf>
    <xf numFmtId="0" fontId="3" fillId="3" borderId="2" xfId="0" applyFont="1" applyFill="1" applyBorder="1" applyAlignment="1" applyProtection="1">
      <alignment horizontal="left" vertical="top" wrapText="1"/>
    </xf>
    <xf numFmtId="0" fontId="3" fillId="3" borderId="37" xfId="0" applyFont="1" applyFill="1" applyBorder="1" applyAlignment="1" applyProtection="1">
      <alignment horizontal="justify" vertical="center" wrapText="1"/>
    </xf>
    <xf numFmtId="3" fontId="31" fillId="0" borderId="37" xfId="0" applyNumberFormat="1" applyFont="1" applyFill="1" applyBorder="1" applyAlignment="1" applyProtection="1">
      <alignment horizontal="right" vertical="center" indent="1"/>
    </xf>
    <xf numFmtId="0" fontId="2" fillId="3" borderId="6" xfId="0" applyFont="1" applyFill="1" applyBorder="1" applyAlignment="1" applyProtection="1">
      <alignment horizontal="justify" vertical="center" wrapText="1"/>
    </xf>
    <xf numFmtId="3" fontId="31" fillId="0" borderId="6" xfId="0" applyNumberFormat="1" applyFont="1" applyFill="1" applyBorder="1" applyAlignment="1" applyProtection="1">
      <alignment horizontal="right" vertical="center" indent="1"/>
    </xf>
    <xf numFmtId="0" fontId="3" fillId="3" borderId="32" xfId="0" applyFont="1" applyFill="1" applyBorder="1" applyAlignment="1" applyProtection="1">
      <alignment horizontal="justify" vertical="center" wrapText="1"/>
    </xf>
    <xf numFmtId="3" fontId="31" fillId="0" borderId="32" xfId="0" applyNumberFormat="1" applyFont="1" applyFill="1" applyBorder="1" applyAlignment="1" applyProtection="1">
      <alignment horizontal="right" vertical="center" indent="1"/>
    </xf>
    <xf numFmtId="0" fontId="3" fillId="3" borderId="2" xfId="0" applyFont="1" applyFill="1" applyBorder="1" applyAlignment="1" applyProtection="1">
      <alignment horizontal="left" vertical="center" wrapText="1" indent="2"/>
    </xf>
    <xf numFmtId="0" fontId="3" fillId="3" borderId="2" xfId="0" applyFont="1" applyFill="1" applyBorder="1" applyAlignment="1" applyProtection="1">
      <alignment horizontal="left" vertical="center" wrapText="1"/>
    </xf>
    <xf numFmtId="0" fontId="3" fillId="3" borderId="37" xfId="0" applyFont="1" applyFill="1" applyBorder="1" applyAlignment="1" applyProtection="1">
      <alignment vertical="center" wrapText="1"/>
    </xf>
    <xf numFmtId="0" fontId="2" fillId="3" borderId="6" xfId="0" applyFont="1" applyFill="1" applyBorder="1" applyAlignment="1" applyProtection="1">
      <alignment vertical="center" wrapText="1"/>
    </xf>
    <xf numFmtId="3" fontId="30" fillId="0" borderId="6" xfId="0" applyNumberFormat="1" applyFont="1" applyFill="1" applyBorder="1" applyAlignment="1" applyProtection="1">
      <alignment horizontal="right" vertical="center" indent="1"/>
    </xf>
    <xf numFmtId="0" fontId="3" fillId="3" borderId="23" xfId="0" applyFont="1" applyFill="1" applyBorder="1" applyAlignment="1" applyProtection="1">
      <alignment horizontal="left" vertical="center" wrapText="1" indent="1"/>
    </xf>
    <xf numFmtId="3" fontId="31" fillId="0" borderId="23" xfId="0" applyNumberFormat="1" applyFont="1" applyFill="1" applyBorder="1" applyAlignment="1" applyProtection="1">
      <alignment horizontal="right" vertical="center" indent="1"/>
    </xf>
    <xf numFmtId="0" fontId="42" fillId="0" borderId="0" xfId="0" quotePrefix="1" applyFont="1" applyAlignment="1" applyProtection="1">
      <alignment horizontal="left"/>
    </xf>
    <xf numFmtId="0" fontId="8" fillId="0" borderId="0" xfId="0" applyFont="1" applyAlignment="1" applyProtection="1">
      <alignment horizontal="left" vertical="center" wrapText="1"/>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12" fillId="2" borderId="0" xfId="5" applyFont="1" applyFill="1" applyProtection="1"/>
    <xf numFmtId="0" fontId="12" fillId="2" borderId="0" xfId="5" applyFont="1" applyFill="1" applyAlignment="1" applyProtection="1">
      <alignment horizontal="center"/>
    </xf>
    <xf numFmtId="0" fontId="8" fillId="2" borderId="0" xfId="5" applyFont="1" applyFill="1" applyProtection="1"/>
    <xf numFmtId="0" fontId="14" fillId="2" borderId="0" xfId="6" applyFont="1" applyFill="1" applyAlignment="1" applyProtection="1">
      <alignment horizontal="center" vertical="center" wrapText="1"/>
    </xf>
    <xf numFmtId="0" fontId="16" fillId="2" borderId="0" xfId="7" applyFont="1" applyFill="1" applyAlignment="1" applyProtection="1">
      <alignment horizontal="center" vertical="center"/>
    </xf>
    <xf numFmtId="0" fontId="17" fillId="2" borderId="0" xfId="5" applyFont="1" applyFill="1" applyAlignment="1" applyProtection="1">
      <alignment horizontal="center" vertical="center"/>
    </xf>
    <xf numFmtId="0" fontId="8" fillId="0" borderId="5" xfId="5" applyFont="1" applyBorder="1" applyAlignment="1" applyProtection="1">
      <alignment horizontal="center" vertical="center"/>
    </xf>
    <xf numFmtId="0" fontId="8" fillId="0" borderId="27" xfId="5" applyFont="1" applyBorder="1" applyAlignment="1" applyProtection="1">
      <alignment horizontal="center" vertical="center"/>
    </xf>
    <xf numFmtId="0" fontId="2" fillId="3" borderId="42" xfId="5" quotePrefix="1" applyFont="1" applyFill="1" applyBorder="1" applyAlignment="1" applyProtection="1">
      <alignment horizontal="center" vertical="center" wrapText="1"/>
    </xf>
    <xf numFmtId="0" fontId="2" fillId="3" borderId="43" xfId="5" applyFont="1" applyFill="1" applyBorder="1" applyAlignment="1" applyProtection="1">
      <alignment horizontal="center" vertical="center" wrapText="1"/>
    </xf>
    <xf numFmtId="0" fontId="2" fillId="3" borderId="44" xfId="5" applyFont="1" applyFill="1" applyBorder="1" applyAlignment="1" applyProtection="1">
      <alignment horizontal="center" vertical="center" wrapText="1"/>
    </xf>
    <xf numFmtId="0" fontId="2" fillId="3" borderId="4" xfId="5" applyFont="1" applyFill="1" applyBorder="1" applyAlignment="1" applyProtection="1">
      <alignment horizontal="center" vertical="center" wrapText="1"/>
    </xf>
    <xf numFmtId="0" fontId="2" fillId="3" borderId="45" xfId="5" applyFont="1" applyFill="1" applyBorder="1" applyAlignment="1" applyProtection="1">
      <alignment horizontal="center" vertical="center" wrapText="1"/>
    </xf>
    <xf numFmtId="0" fontId="8" fillId="0" borderId="0" xfId="5" applyFont="1" applyProtection="1"/>
    <xf numFmtId="0" fontId="2" fillId="3" borderId="46" xfId="5" applyFont="1" applyFill="1" applyBorder="1" applyAlignment="1" applyProtection="1">
      <alignment horizontal="center" vertical="center" wrapText="1"/>
    </xf>
    <xf numFmtId="0" fontId="2" fillId="3" borderId="9" xfId="5" applyFont="1" applyFill="1" applyBorder="1" applyAlignment="1" applyProtection="1">
      <alignment horizontal="center" vertical="center" wrapText="1"/>
    </xf>
    <xf numFmtId="0" fontId="2" fillId="3" borderId="10" xfId="5" applyFont="1" applyFill="1" applyBorder="1" applyAlignment="1" applyProtection="1">
      <alignment horizontal="center" vertical="center" wrapText="1"/>
    </xf>
    <xf numFmtId="0" fontId="2" fillId="3" borderId="47" xfId="5" applyFont="1" applyFill="1" applyBorder="1" applyAlignment="1" applyProtection="1">
      <alignment horizontal="center" vertical="center" wrapText="1"/>
    </xf>
    <xf numFmtId="0" fontId="2" fillId="3" borderId="0" xfId="5" applyFont="1" applyFill="1" applyAlignment="1" applyProtection="1">
      <alignment horizontal="center" vertical="center" wrapText="1"/>
    </xf>
    <xf numFmtId="0" fontId="2" fillId="3" borderId="26" xfId="5" applyFont="1" applyFill="1" applyBorder="1" applyAlignment="1" applyProtection="1">
      <alignment horizontal="center" vertical="center" wrapText="1"/>
    </xf>
    <xf numFmtId="0" fontId="2" fillId="3" borderId="48" xfId="5" applyFont="1" applyFill="1" applyBorder="1" applyAlignment="1" applyProtection="1">
      <alignment horizontal="left" vertical="center" wrapText="1" indent="1"/>
    </xf>
    <xf numFmtId="0" fontId="2" fillId="3" borderId="27" xfId="5" applyFont="1" applyFill="1" applyBorder="1" applyAlignment="1" applyProtection="1">
      <alignment horizontal="left" vertical="center" wrapText="1" indent="1"/>
    </xf>
    <xf numFmtId="0" fontId="2" fillId="3" borderId="21" xfId="5" applyFont="1" applyFill="1" applyBorder="1" applyAlignment="1" applyProtection="1">
      <alignment horizontal="center" vertical="center" wrapText="1"/>
    </xf>
    <xf numFmtId="0" fontId="2" fillId="3" borderId="49" xfId="5" applyFont="1" applyFill="1" applyBorder="1" applyAlignment="1" applyProtection="1">
      <alignment horizontal="center" vertical="center" wrapText="1"/>
    </xf>
    <xf numFmtId="0" fontId="2" fillId="3" borderId="25" xfId="5" applyFont="1" applyFill="1" applyBorder="1" applyAlignment="1" applyProtection="1">
      <alignment horizontal="center" vertical="center" wrapText="1"/>
    </xf>
    <xf numFmtId="0" fontId="3" fillId="3" borderId="47" xfId="5" applyFont="1" applyFill="1" applyBorder="1" applyAlignment="1" applyProtection="1">
      <alignment horizontal="left" vertical="center" wrapText="1" indent="1"/>
    </xf>
    <xf numFmtId="0" fontId="3" fillId="3" borderId="26" xfId="5" applyFont="1" applyFill="1" applyBorder="1" applyAlignment="1" applyProtection="1">
      <alignment horizontal="left" vertical="center" wrapText="1" indent="1"/>
    </xf>
    <xf numFmtId="3" fontId="31" fillId="0" borderId="50" xfId="5" applyNumberFormat="1" applyFont="1" applyFill="1" applyBorder="1" applyAlignment="1" applyProtection="1">
      <alignment horizontal="left" vertical="center" indent="1"/>
    </xf>
    <xf numFmtId="3" fontId="31" fillId="4" borderId="51" xfId="5" applyNumberFormat="1" applyFont="1" applyFill="1" applyBorder="1" applyAlignment="1" applyProtection="1">
      <alignment horizontal="left" vertical="center" indent="1"/>
    </xf>
    <xf numFmtId="3" fontId="31" fillId="4" borderId="52" xfId="5" applyNumberFormat="1" applyFont="1" applyFill="1" applyBorder="1" applyAlignment="1" applyProtection="1">
      <alignment horizontal="left" vertical="center" indent="1"/>
    </xf>
    <xf numFmtId="3" fontId="31" fillId="4" borderId="53" xfId="5" applyNumberFormat="1" applyFont="1" applyFill="1" applyBorder="1" applyAlignment="1" applyProtection="1">
      <alignment horizontal="left" vertical="center" indent="1"/>
    </xf>
    <xf numFmtId="0" fontId="8" fillId="2" borderId="54" xfId="5" applyFont="1" applyFill="1" applyBorder="1" applyAlignment="1" applyProtection="1">
      <alignment horizontal="center" vertical="center"/>
    </xf>
    <xf numFmtId="0" fontId="8" fillId="2" borderId="55" xfId="5" applyFont="1" applyFill="1" applyBorder="1" applyAlignment="1" applyProtection="1">
      <alignment horizontal="center" vertical="center"/>
    </xf>
    <xf numFmtId="0" fontId="8" fillId="2" borderId="56" xfId="5" applyFont="1" applyFill="1" applyBorder="1" applyAlignment="1" applyProtection="1">
      <alignment horizontal="center" vertical="center"/>
    </xf>
    <xf numFmtId="3" fontId="31" fillId="0" borderId="57" xfId="5" applyNumberFormat="1" applyFont="1" applyFill="1" applyBorder="1" applyAlignment="1" applyProtection="1">
      <alignment horizontal="left" vertical="center" indent="1"/>
    </xf>
    <xf numFmtId="3" fontId="31" fillId="0" borderId="58" xfId="5" applyNumberFormat="1" applyFont="1" applyFill="1" applyBorder="1" applyAlignment="1" applyProtection="1">
      <alignment horizontal="left" vertical="center" indent="1"/>
    </xf>
    <xf numFmtId="3" fontId="31" fillId="0" borderId="59" xfId="5" applyNumberFormat="1" applyFont="1" applyFill="1" applyBorder="1" applyAlignment="1" applyProtection="1">
      <alignment horizontal="left" vertical="center" indent="1"/>
    </xf>
    <xf numFmtId="0" fontId="8" fillId="2" borderId="60" xfId="5" applyFont="1" applyFill="1" applyBorder="1" applyAlignment="1" applyProtection="1">
      <alignment horizontal="center" vertical="center" wrapText="1"/>
    </xf>
    <xf numFmtId="0" fontId="8" fillId="2" borderId="61" xfId="5" applyFont="1" applyFill="1" applyBorder="1" applyAlignment="1" applyProtection="1">
      <alignment horizontal="center" vertical="center" wrapText="1"/>
    </xf>
    <xf numFmtId="0" fontId="8" fillId="2" borderId="62" xfId="5" applyFont="1" applyFill="1" applyBorder="1" applyAlignment="1" applyProtection="1">
      <alignment horizontal="center" vertical="center" wrapText="1"/>
    </xf>
    <xf numFmtId="0" fontId="8" fillId="2" borderId="60" xfId="5" applyFont="1" applyFill="1" applyBorder="1" applyAlignment="1" applyProtection="1">
      <alignment horizontal="center" vertical="center"/>
    </xf>
    <xf numFmtId="0" fontId="8" fillId="2" borderId="61" xfId="5" applyFont="1" applyFill="1" applyBorder="1" applyAlignment="1" applyProtection="1">
      <alignment horizontal="center" vertical="center"/>
    </xf>
    <xf numFmtId="0" fontId="8" fillId="2" borderId="62" xfId="5" applyFont="1" applyFill="1" applyBorder="1" applyAlignment="1" applyProtection="1">
      <alignment horizontal="center" vertical="center"/>
    </xf>
    <xf numFmtId="3" fontId="31" fillId="0" borderId="63" xfId="5" applyNumberFormat="1" applyFont="1" applyFill="1" applyBorder="1" applyAlignment="1" applyProtection="1">
      <alignment horizontal="left" vertical="center" indent="1"/>
    </xf>
    <xf numFmtId="3" fontId="31" fillId="0" borderId="64" xfId="5" applyNumberFormat="1" applyFont="1" applyFill="1" applyBorder="1" applyAlignment="1" applyProtection="1">
      <alignment horizontal="left" vertical="center" indent="1"/>
    </xf>
    <xf numFmtId="3" fontId="31" fillId="0" borderId="65" xfId="5" applyNumberFormat="1" applyFont="1" applyFill="1" applyBorder="1" applyAlignment="1" applyProtection="1">
      <alignment horizontal="left" vertical="center" indent="1"/>
    </xf>
    <xf numFmtId="3" fontId="31" fillId="0" borderId="66" xfId="5" applyNumberFormat="1" applyFont="1" applyFill="1" applyBorder="1" applyAlignment="1" applyProtection="1">
      <alignment horizontal="left" vertical="center" indent="1"/>
    </xf>
    <xf numFmtId="3" fontId="31" fillId="4" borderId="64" xfId="5" applyNumberFormat="1" applyFont="1" applyFill="1" applyBorder="1" applyAlignment="1" applyProtection="1">
      <alignment horizontal="left" vertical="center" indent="1"/>
    </xf>
    <xf numFmtId="3" fontId="31" fillId="4" borderId="65" xfId="5" applyNumberFormat="1" applyFont="1" applyFill="1" applyBorder="1" applyAlignment="1" applyProtection="1">
      <alignment horizontal="left" vertical="center" indent="1"/>
    </xf>
    <xf numFmtId="3" fontId="31" fillId="4" borderId="66" xfId="5" applyNumberFormat="1" applyFont="1" applyFill="1" applyBorder="1" applyAlignment="1" applyProtection="1">
      <alignment horizontal="left" vertical="center" indent="1"/>
    </xf>
    <xf numFmtId="3" fontId="31" fillId="0" borderId="67" xfId="5" applyNumberFormat="1" applyFont="1" applyFill="1" applyBorder="1" applyAlignment="1" applyProtection="1">
      <alignment horizontal="left" vertical="center" indent="1"/>
    </xf>
    <xf numFmtId="3" fontId="31" fillId="4" borderId="57" xfId="5" applyNumberFormat="1" applyFont="1" applyFill="1" applyBorder="1" applyAlignment="1" applyProtection="1">
      <alignment horizontal="left" vertical="center" indent="1"/>
    </xf>
    <xf numFmtId="3" fontId="31" fillId="4" borderId="58" xfId="5" applyNumberFormat="1" applyFont="1" applyFill="1" applyBorder="1" applyAlignment="1" applyProtection="1">
      <alignment horizontal="left" vertical="center" indent="1"/>
    </xf>
    <xf numFmtId="3" fontId="31" fillId="4" borderId="59" xfId="5" applyNumberFormat="1" applyFont="1" applyFill="1" applyBorder="1" applyAlignment="1" applyProtection="1">
      <alignment horizontal="left" vertical="center" indent="1"/>
    </xf>
    <xf numFmtId="3" fontId="8" fillId="2" borderId="0" xfId="5" applyNumberFormat="1" applyFont="1" applyFill="1" applyProtection="1"/>
    <xf numFmtId="3" fontId="31" fillId="0" borderId="67" xfId="5" applyNumberFormat="1" applyFont="1" applyFill="1" applyBorder="1" applyAlignment="1" applyProtection="1">
      <alignment horizontal="left" vertical="top" indent="1"/>
    </xf>
    <xf numFmtId="0" fontId="3" fillId="3" borderId="48" xfId="5" applyFont="1" applyFill="1" applyBorder="1" applyAlignment="1" applyProtection="1">
      <alignment horizontal="left" vertical="center" wrapText="1" indent="1"/>
    </xf>
    <xf numFmtId="0" fontId="3" fillId="3" borderId="27" xfId="5" applyFont="1" applyFill="1" applyBorder="1" applyAlignment="1" applyProtection="1">
      <alignment horizontal="left" vertical="center" wrapText="1" indent="1"/>
    </xf>
    <xf numFmtId="3" fontId="31" fillId="0" borderId="21" xfId="5" applyNumberFormat="1" applyFont="1" applyFill="1" applyBorder="1" applyAlignment="1" applyProtection="1">
      <alignment horizontal="left" vertical="center" indent="1"/>
    </xf>
    <xf numFmtId="3" fontId="31" fillId="4" borderId="68" xfId="5" applyNumberFormat="1" applyFont="1" applyFill="1" applyBorder="1" applyAlignment="1" applyProtection="1">
      <alignment horizontal="left" vertical="center" indent="1"/>
    </xf>
    <xf numFmtId="3" fontId="31" fillId="4" borderId="69" xfId="5" applyNumberFormat="1" applyFont="1" applyFill="1" applyBorder="1" applyAlignment="1" applyProtection="1">
      <alignment horizontal="left" vertical="center" indent="1"/>
    </xf>
    <xf numFmtId="3" fontId="31" fillId="4" borderId="70" xfId="5" applyNumberFormat="1" applyFont="1" applyFill="1" applyBorder="1" applyAlignment="1" applyProtection="1">
      <alignment horizontal="left" vertical="center" indent="1"/>
    </xf>
    <xf numFmtId="0" fontId="8" fillId="2" borderId="71" xfId="5" applyFont="1" applyFill="1" applyBorder="1" applyAlignment="1" applyProtection="1">
      <alignment horizontal="center" vertical="center"/>
    </xf>
    <xf numFmtId="0" fontId="8" fillId="2" borderId="72" xfId="5" applyFont="1" applyFill="1" applyBorder="1" applyAlignment="1" applyProtection="1">
      <alignment horizontal="center" vertical="center"/>
    </xf>
    <xf numFmtId="0" fontId="8" fillId="2" borderId="73" xfId="5" applyFont="1" applyFill="1" applyBorder="1" applyAlignment="1" applyProtection="1">
      <alignment horizontal="center" vertical="center"/>
    </xf>
    <xf numFmtId="0" fontId="8" fillId="2" borderId="0" xfId="5" applyFont="1" applyFill="1" applyAlignment="1" applyProtection="1">
      <alignment vertical="center"/>
    </xf>
    <xf numFmtId="0" fontId="31" fillId="2" borderId="0" xfId="5" applyFont="1" applyFill="1" applyAlignment="1" applyProtection="1">
      <alignment horizontal="right" indent="1"/>
    </xf>
    <xf numFmtId="0" fontId="31" fillId="2" borderId="0" xfId="5" applyFont="1" applyFill="1" applyProtection="1"/>
    <xf numFmtId="0" fontId="2" fillId="3" borderId="42" xfId="7" quotePrefix="1" applyFont="1" applyFill="1" applyBorder="1" applyAlignment="1" applyProtection="1">
      <alignment horizontal="center" vertical="center" wrapText="1"/>
    </xf>
    <xf numFmtId="0" fontId="2" fillId="3" borderId="43" xfId="7" applyFont="1" applyFill="1" applyBorder="1" applyAlignment="1" applyProtection="1">
      <alignment horizontal="center" vertical="center" wrapText="1"/>
    </xf>
    <xf numFmtId="0" fontId="3" fillId="3" borderId="44" xfId="5" applyFont="1" applyFill="1" applyBorder="1" applyAlignment="1" applyProtection="1">
      <alignment horizontal="center" vertical="center" wrapText="1"/>
    </xf>
    <xf numFmtId="0" fontId="3" fillId="3" borderId="45" xfId="5" applyFont="1" applyFill="1" applyBorder="1" applyAlignment="1" applyProtection="1">
      <alignment horizontal="center" vertical="center" wrapText="1"/>
    </xf>
    <xf numFmtId="0" fontId="2" fillId="3" borderId="8" xfId="7" applyFont="1" applyFill="1" applyBorder="1" applyAlignment="1" applyProtection="1">
      <alignment horizontal="center" vertical="center" wrapText="1"/>
    </xf>
    <xf numFmtId="0" fontId="2" fillId="3" borderId="9" xfId="7" applyFont="1" applyFill="1" applyBorder="1" applyAlignment="1" applyProtection="1">
      <alignment horizontal="center" vertical="center" wrapText="1"/>
    </xf>
    <xf numFmtId="0" fontId="2" fillId="3" borderId="74" xfId="7" applyFont="1" applyFill="1" applyBorder="1" applyAlignment="1" applyProtection="1">
      <alignment horizontal="center" vertical="center" wrapText="1"/>
    </xf>
    <xf numFmtId="0" fontId="3" fillId="3" borderId="47" xfId="5" applyFont="1" applyFill="1" applyBorder="1" applyAlignment="1" applyProtection="1">
      <alignment horizontal="center" vertical="center" wrapText="1"/>
    </xf>
    <xf numFmtId="0" fontId="3" fillId="3" borderId="26" xfId="5" applyFont="1" applyFill="1" applyBorder="1" applyAlignment="1" applyProtection="1">
      <alignment horizontal="center" vertical="center" wrapText="1"/>
    </xf>
    <xf numFmtId="0" fontId="3" fillId="3" borderId="75" xfId="7" applyFont="1" applyFill="1" applyBorder="1" applyAlignment="1" applyProtection="1">
      <alignment horizontal="center" vertical="center" wrapText="1"/>
    </xf>
    <xf numFmtId="0" fontId="3" fillId="3" borderId="76" xfId="7" applyFont="1" applyFill="1" applyBorder="1" applyAlignment="1" applyProtection="1">
      <alignment horizontal="center" vertical="center" wrapText="1"/>
    </xf>
    <xf numFmtId="0" fontId="3" fillId="3" borderId="77" xfId="7" applyFont="1" applyFill="1" applyBorder="1" applyAlignment="1" applyProtection="1">
      <alignment horizontal="center" vertical="center" wrapText="1"/>
    </xf>
    <xf numFmtId="0" fontId="3" fillId="3" borderId="20" xfId="5" applyFont="1" applyFill="1" applyBorder="1" applyAlignment="1" applyProtection="1">
      <alignment horizontal="left" vertical="center" wrapText="1" indent="1"/>
    </xf>
    <xf numFmtId="0" fontId="3" fillId="3" borderId="78" xfId="5" applyFont="1" applyFill="1" applyBorder="1" applyAlignment="1" applyProtection="1">
      <alignment horizontal="left" vertical="center" wrapText="1" indent="1"/>
    </xf>
    <xf numFmtId="3" fontId="31" fillId="0" borderId="79" xfId="5" applyNumberFormat="1" applyFont="1" applyFill="1" applyBorder="1" applyAlignment="1" applyProtection="1">
      <alignment horizontal="left" vertical="center" indent="1"/>
    </xf>
    <xf numFmtId="3" fontId="31" fillId="0" borderId="80" xfId="5" applyNumberFormat="1" applyFont="1" applyFill="1" applyBorder="1" applyAlignment="1" applyProtection="1">
      <alignment horizontal="left" vertical="center" indent="1"/>
    </xf>
    <xf numFmtId="3" fontId="31" fillId="0" borderId="81" xfId="5" applyNumberFormat="1" applyFont="1" applyFill="1" applyBorder="1" applyAlignment="1" applyProtection="1">
      <alignment horizontal="left" vertical="center" indent="1"/>
    </xf>
    <xf numFmtId="3" fontId="31" fillId="0" borderId="82" xfId="5" applyNumberFormat="1" applyFont="1" applyFill="1" applyBorder="1" applyAlignment="1" applyProtection="1">
      <alignment horizontal="left" vertical="center" indent="1"/>
    </xf>
    <xf numFmtId="3" fontId="31" fillId="0" borderId="83" xfId="5" applyNumberFormat="1" applyFont="1" applyFill="1" applyBorder="1" applyAlignment="1" applyProtection="1">
      <alignment horizontal="left" vertical="center" indent="1"/>
    </xf>
    <xf numFmtId="0" fontId="8" fillId="2" borderId="84" xfId="5" applyFont="1" applyFill="1" applyBorder="1" applyAlignment="1" applyProtection="1">
      <alignment horizontal="left" vertical="center" indent="1"/>
    </xf>
    <xf numFmtId="0" fontId="8" fillId="2" borderId="85" xfId="5" applyFont="1" applyFill="1" applyBorder="1" applyAlignment="1" applyProtection="1">
      <alignment horizontal="left" vertical="center" indent="1"/>
    </xf>
    <xf numFmtId="0" fontId="3" fillId="3" borderId="86" xfId="5" applyFont="1" applyFill="1" applyBorder="1" applyAlignment="1" applyProtection="1">
      <alignment horizontal="left" vertical="center" wrapText="1" indent="1"/>
    </xf>
    <xf numFmtId="0" fontId="3" fillId="3" borderId="87" xfId="5" applyFont="1" applyFill="1" applyBorder="1" applyAlignment="1" applyProtection="1">
      <alignment horizontal="left" vertical="center" wrapText="1" indent="1"/>
    </xf>
    <xf numFmtId="3" fontId="31" fillId="0" borderId="88" xfId="5" applyNumberFormat="1" applyFont="1" applyFill="1" applyBorder="1" applyAlignment="1" applyProtection="1">
      <alignment horizontal="left" vertical="center" indent="1"/>
    </xf>
    <xf numFmtId="3" fontId="31" fillId="0" borderId="89" xfId="5" applyNumberFormat="1" applyFont="1" applyFill="1" applyBorder="1" applyAlignment="1" applyProtection="1">
      <alignment horizontal="left" vertical="center" indent="1"/>
    </xf>
    <xf numFmtId="3" fontId="31" fillId="0" borderId="90" xfId="5" applyNumberFormat="1" applyFont="1" applyFill="1" applyBorder="1" applyAlignment="1" applyProtection="1">
      <alignment horizontal="left" vertical="center" indent="1"/>
    </xf>
    <xf numFmtId="3" fontId="31" fillId="0" borderId="91" xfId="5" applyNumberFormat="1" applyFont="1" applyFill="1" applyBorder="1" applyAlignment="1" applyProtection="1">
      <alignment horizontal="left" vertical="center" indent="1"/>
    </xf>
    <xf numFmtId="3" fontId="31" fillId="0" borderId="92" xfId="5" applyNumberFormat="1" applyFont="1" applyFill="1" applyBorder="1" applyAlignment="1" applyProtection="1">
      <alignment horizontal="left" vertical="center" indent="1"/>
    </xf>
    <xf numFmtId="0" fontId="8" fillId="2" borderId="54" xfId="5" applyFont="1" applyFill="1" applyBorder="1" applyAlignment="1" applyProtection="1">
      <alignment horizontal="left" vertical="center" wrapText="1" indent="1"/>
    </xf>
    <xf numFmtId="0" fontId="8" fillId="0" borderId="56" xfId="5" applyFont="1" applyBorder="1" applyAlignment="1" applyProtection="1">
      <alignment horizontal="left" vertical="center" wrapText="1" indent="1"/>
    </xf>
    <xf numFmtId="0" fontId="3" fillId="3" borderId="93" xfId="5" applyFont="1" applyFill="1" applyBorder="1" applyAlignment="1" applyProtection="1">
      <alignment horizontal="left" vertical="center" wrapText="1" indent="1"/>
    </xf>
    <xf numFmtId="0" fontId="3" fillId="3" borderId="23" xfId="5" applyFont="1" applyFill="1" applyBorder="1" applyAlignment="1" applyProtection="1">
      <alignment horizontal="left" vertical="center" wrapText="1" indent="1"/>
    </xf>
    <xf numFmtId="0" fontId="3" fillId="3" borderId="94" xfId="5" applyFont="1" applyFill="1" applyBorder="1" applyAlignment="1" applyProtection="1">
      <alignment horizontal="left" vertical="center" wrapText="1" indent="1"/>
    </xf>
    <xf numFmtId="3" fontId="31" fillId="0" borderId="95" xfId="5" applyNumberFormat="1" applyFont="1" applyFill="1" applyBorder="1" applyAlignment="1" applyProtection="1">
      <alignment horizontal="left" vertical="center" indent="1"/>
    </xf>
    <xf numFmtId="3" fontId="31" fillId="0" borderId="96" xfId="5" applyNumberFormat="1" applyFont="1" applyFill="1" applyBorder="1" applyAlignment="1" applyProtection="1">
      <alignment horizontal="left" vertical="center" indent="1"/>
    </xf>
    <xf numFmtId="3" fontId="31" fillId="0" borderId="97" xfId="5" applyNumberFormat="1" applyFont="1" applyFill="1" applyBorder="1" applyAlignment="1" applyProtection="1">
      <alignment horizontal="left" vertical="center" indent="1"/>
    </xf>
    <xf numFmtId="3" fontId="31" fillId="0" borderId="98" xfId="5" applyNumberFormat="1" applyFont="1" applyFill="1" applyBorder="1" applyAlignment="1" applyProtection="1">
      <alignment horizontal="left" vertical="center" indent="1"/>
    </xf>
    <xf numFmtId="3" fontId="31" fillId="0" borderId="99" xfId="5" applyNumberFormat="1" applyFont="1" applyFill="1" applyBorder="1" applyAlignment="1" applyProtection="1">
      <alignment horizontal="left" vertical="center" indent="1"/>
    </xf>
    <xf numFmtId="0" fontId="8" fillId="2" borderId="48" xfId="5" applyFont="1" applyFill="1" applyBorder="1" applyAlignment="1" applyProtection="1">
      <alignment horizontal="left" vertical="center" wrapText="1" indent="1"/>
    </xf>
    <xf numFmtId="0" fontId="8" fillId="0" borderId="27" xfId="5" applyFont="1" applyBorder="1" applyAlignment="1" applyProtection="1">
      <alignment horizontal="left" vertical="center" wrapText="1" indent="1"/>
    </xf>
    <xf numFmtId="0" fontId="8" fillId="2" borderId="0" xfId="5" applyFont="1" applyFill="1" applyAlignment="1" applyProtection="1">
      <alignment horizontal="left" vertical="center" wrapText="1"/>
    </xf>
    <xf numFmtId="0" fontId="8" fillId="2" borderId="0" xfId="5" applyFont="1" applyFill="1" applyAlignment="1" applyProtection="1">
      <alignment horizontal="center"/>
    </xf>
    <xf numFmtId="0" fontId="31" fillId="2" borderId="0" xfId="5" applyFont="1" applyFill="1" applyAlignment="1" applyProtection="1">
      <alignment horizontal="center"/>
    </xf>
    <xf numFmtId="0" fontId="8" fillId="2" borderId="5" xfId="5" applyFont="1" applyFill="1" applyBorder="1" applyAlignment="1" applyProtection="1">
      <alignment horizontal="center" vertical="center"/>
    </xf>
    <xf numFmtId="0" fontId="47" fillId="3" borderId="44" xfId="5" applyFont="1" applyFill="1" applyBorder="1" applyAlignment="1" applyProtection="1">
      <alignment horizontal="center" vertical="center" wrapText="1"/>
    </xf>
    <xf numFmtId="0" fontId="47" fillId="3" borderId="45" xfId="5" applyFont="1" applyFill="1" applyBorder="1" applyAlignment="1" applyProtection="1">
      <alignment horizontal="center" vertical="center" wrapText="1"/>
    </xf>
    <xf numFmtId="0" fontId="47" fillId="3" borderId="42" xfId="5" applyFont="1" applyFill="1" applyBorder="1" applyAlignment="1" applyProtection="1">
      <alignment horizontal="center" vertical="center" wrapText="1"/>
    </xf>
    <xf numFmtId="0" fontId="47" fillId="3" borderId="43" xfId="5" applyFont="1" applyFill="1" applyBorder="1" applyAlignment="1" applyProtection="1">
      <alignment horizontal="center" vertical="center" wrapText="1"/>
    </xf>
    <xf numFmtId="0" fontId="47" fillId="3" borderId="48" xfId="5" applyFont="1" applyFill="1" applyBorder="1" applyAlignment="1" applyProtection="1">
      <alignment horizontal="left" vertical="center" wrapText="1" indent="1"/>
    </xf>
    <xf numFmtId="0" fontId="47" fillId="3" borderId="27" xfId="5" applyFont="1" applyFill="1" applyBorder="1" applyAlignment="1" applyProtection="1">
      <alignment horizontal="left" vertical="center" wrapText="1" indent="1"/>
    </xf>
    <xf numFmtId="164" fontId="2" fillId="3" borderId="6" xfId="2" applyNumberFormat="1" applyFont="1" applyFill="1" applyBorder="1" applyAlignment="1" applyProtection="1">
      <alignment horizontal="center" vertical="center" wrapText="1"/>
    </xf>
    <xf numFmtId="0" fontId="48" fillId="3" borderId="6" xfId="5" applyFont="1" applyFill="1" applyBorder="1" applyAlignment="1" applyProtection="1">
      <alignment horizontal="center" vertical="center" wrapText="1"/>
    </xf>
    <xf numFmtId="0" fontId="12" fillId="3" borderId="44" xfId="5" applyFont="1" applyFill="1" applyBorder="1" applyAlignment="1" applyProtection="1">
      <alignment horizontal="left" vertical="center" wrapText="1"/>
    </xf>
    <xf numFmtId="0" fontId="12" fillId="3" borderId="45" xfId="5" applyFont="1" applyFill="1" applyBorder="1" applyAlignment="1" applyProtection="1">
      <alignment horizontal="left" vertical="center" wrapText="1"/>
    </xf>
    <xf numFmtId="3" fontId="8" fillId="0" borderId="50" xfId="5" applyNumberFormat="1" applyFont="1" applyFill="1" applyBorder="1" applyAlignment="1" applyProtection="1">
      <alignment horizontal="center" vertical="center" wrapText="1"/>
    </xf>
    <xf numFmtId="0" fontId="8" fillId="2" borderId="86" xfId="5" applyFont="1" applyFill="1" applyBorder="1" applyAlignment="1" applyProtection="1">
      <alignment horizontal="left" vertical="center" indent="1"/>
    </xf>
    <xf numFmtId="0" fontId="50" fillId="2" borderId="0" xfId="5" applyFont="1" applyFill="1" applyProtection="1"/>
    <xf numFmtId="0" fontId="12" fillId="3" borderId="47" xfId="5" applyFont="1" applyFill="1" applyBorder="1" applyAlignment="1" applyProtection="1">
      <alignment horizontal="left" vertical="center" wrapText="1"/>
    </xf>
    <xf numFmtId="0" fontId="12" fillId="3" borderId="26" xfId="5" applyFont="1" applyFill="1" applyBorder="1" applyAlignment="1" applyProtection="1">
      <alignment horizontal="left" vertical="center" wrapText="1"/>
    </xf>
    <xf numFmtId="0" fontId="12" fillId="3" borderId="47" xfId="5" applyFont="1" applyFill="1" applyBorder="1" applyAlignment="1" applyProtection="1">
      <alignment horizontal="left" vertical="center" wrapText="1"/>
    </xf>
    <xf numFmtId="0" fontId="12" fillId="3" borderId="26" xfId="5" applyFont="1" applyFill="1" applyBorder="1" applyAlignment="1" applyProtection="1">
      <alignment horizontal="left" vertical="center" wrapText="1"/>
    </xf>
    <xf numFmtId="0" fontId="8" fillId="2" borderId="87" xfId="5" applyFont="1" applyFill="1" applyBorder="1" applyAlignment="1" applyProtection="1">
      <alignment horizontal="left" vertical="center" indent="1"/>
    </xf>
    <xf numFmtId="0" fontId="51" fillId="2" borderId="0" xfId="5" applyFont="1" applyFill="1" applyProtection="1"/>
    <xf numFmtId="3" fontId="8" fillId="0" borderId="67" xfId="5" applyNumberFormat="1" applyFont="1" applyFill="1" applyBorder="1" applyAlignment="1" applyProtection="1">
      <alignment horizontal="center" vertical="center" wrapText="1"/>
    </xf>
    <xf numFmtId="0" fontId="12" fillId="3" borderId="48" xfId="5" applyFont="1" applyFill="1" applyBorder="1" applyAlignment="1" applyProtection="1">
      <alignment horizontal="left" vertical="center" wrapText="1"/>
    </xf>
    <xf numFmtId="0" fontId="12" fillId="3" borderId="27" xfId="5" applyFont="1" applyFill="1" applyBorder="1" applyAlignment="1" applyProtection="1">
      <alignment horizontal="left" vertical="center" wrapText="1"/>
    </xf>
    <xf numFmtId="3" fontId="8" fillId="0" borderId="94" xfId="5" applyNumberFormat="1" applyFont="1" applyFill="1" applyBorder="1" applyAlignment="1" applyProtection="1">
      <alignment horizontal="center" vertical="center" wrapText="1"/>
    </xf>
    <xf numFmtId="0" fontId="8" fillId="2" borderId="94" xfId="5" applyFont="1" applyFill="1" applyBorder="1" applyAlignment="1" applyProtection="1">
      <alignment horizontal="left" vertical="center" indent="1"/>
    </xf>
    <xf numFmtId="0" fontId="52" fillId="2" borderId="0" xfId="5" applyFont="1" applyFill="1" applyAlignment="1" applyProtection="1">
      <alignment horizontal="center"/>
    </xf>
    <xf numFmtId="0" fontId="52" fillId="2" borderId="0" xfId="5" applyFont="1" applyFill="1" applyProtection="1"/>
    <xf numFmtId="0" fontId="12" fillId="3" borderId="44" xfId="5" applyFont="1" applyFill="1" applyBorder="1" applyAlignment="1" applyProtection="1">
      <alignment horizontal="center" vertical="center" wrapText="1"/>
    </xf>
    <xf numFmtId="0" fontId="12" fillId="3" borderId="45" xfId="5" applyFont="1" applyFill="1" applyBorder="1" applyAlignment="1" applyProtection="1">
      <alignment horizontal="center" vertical="center" wrapText="1"/>
    </xf>
    <xf numFmtId="0" fontId="47" fillId="3" borderId="42" xfId="7" applyFont="1" applyFill="1" applyBorder="1" applyAlignment="1" applyProtection="1">
      <alignment horizontal="center" vertical="center" wrapText="1"/>
    </xf>
    <xf numFmtId="0" fontId="47" fillId="3" borderId="43" xfId="7" applyFont="1" applyFill="1" applyBorder="1" applyAlignment="1" applyProtection="1">
      <alignment horizontal="center" vertical="center" wrapText="1"/>
    </xf>
    <xf numFmtId="0" fontId="12" fillId="3" borderId="48" xfId="5" applyFont="1" applyFill="1" applyBorder="1" applyAlignment="1" applyProtection="1">
      <alignment horizontal="center" vertical="center" wrapText="1"/>
    </xf>
    <xf numFmtId="0" fontId="12" fillId="3" borderId="27" xfId="5" applyFont="1" applyFill="1" applyBorder="1" applyAlignment="1" applyProtection="1">
      <alignment horizontal="center" vertical="center" wrapText="1"/>
    </xf>
    <xf numFmtId="0" fontId="53" fillId="3" borderId="6" xfId="7" applyFont="1" applyFill="1" applyBorder="1" applyAlignment="1" applyProtection="1">
      <alignment horizontal="center" vertical="center" wrapText="1"/>
    </xf>
    <xf numFmtId="0" fontId="12" fillId="3" borderId="8" xfId="5" applyFont="1" applyFill="1" applyBorder="1" applyAlignment="1" applyProtection="1">
      <alignment horizontal="center" vertical="center" wrapText="1"/>
    </xf>
    <xf numFmtId="0" fontId="12" fillId="3" borderId="10" xfId="5" applyFont="1" applyFill="1" applyBorder="1" applyAlignment="1" applyProtection="1">
      <alignment vertical="center" wrapText="1"/>
    </xf>
    <xf numFmtId="3" fontId="20" fillId="0" borderId="79" xfId="5" applyNumberFormat="1" applyFont="1" applyFill="1" applyBorder="1" applyAlignment="1" applyProtection="1">
      <alignment horizontal="center" vertical="center" wrapText="1"/>
    </xf>
    <xf numFmtId="0" fontId="8" fillId="2" borderId="86" xfId="5" applyFont="1" applyFill="1" applyBorder="1" applyAlignment="1" applyProtection="1">
      <alignment vertical="center"/>
    </xf>
    <xf numFmtId="0" fontId="12" fillId="3" borderId="37" xfId="5" applyFont="1" applyFill="1" applyBorder="1" applyAlignment="1" applyProtection="1">
      <alignment horizontal="center" vertical="center" wrapText="1"/>
    </xf>
    <xf numFmtId="0" fontId="12" fillId="3" borderId="100" xfId="5" applyFont="1" applyFill="1" applyBorder="1" applyAlignment="1" applyProtection="1">
      <alignment horizontal="left" vertical="center" wrapText="1" indent="1"/>
    </xf>
    <xf numFmtId="3" fontId="20" fillId="0" borderId="84" xfId="5" applyNumberFormat="1" applyFont="1" applyFill="1" applyBorder="1" applyAlignment="1" applyProtection="1">
      <alignment horizontal="center" vertical="center" wrapText="1"/>
    </xf>
    <xf numFmtId="0" fontId="8" fillId="2" borderId="86" xfId="5" applyFont="1" applyFill="1" applyBorder="1" applyAlignment="1" applyProtection="1">
      <alignment vertical="center" wrapText="1"/>
    </xf>
    <xf numFmtId="0" fontId="12" fillId="3" borderId="32" xfId="5" applyFont="1" applyFill="1" applyBorder="1" applyAlignment="1" applyProtection="1">
      <alignment horizontal="center" vertical="center" wrapText="1"/>
    </xf>
    <xf numFmtId="0" fontId="12" fillId="3" borderId="32" xfId="5" applyFont="1" applyFill="1" applyBorder="1" applyAlignment="1" applyProtection="1">
      <alignment horizontal="left" vertical="center" wrapText="1" indent="1"/>
    </xf>
    <xf numFmtId="0" fontId="12" fillId="3" borderId="86" xfId="5" applyFont="1" applyFill="1" applyBorder="1" applyAlignment="1" applyProtection="1">
      <alignment horizontal="left" vertical="center" wrapText="1" indent="1"/>
    </xf>
    <xf numFmtId="0" fontId="12" fillId="3" borderId="24" xfId="5" applyFont="1" applyFill="1" applyBorder="1" applyAlignment="1" applyProtection="1">
      <alignment horizontal="center" vertical="center" wrapText="1"/>
    </xf>
    <xf numFmtId="0" fontId="12" fillId="3" borderId="86" xfId="5" applyFont="1" applyFill="1" applyBorder="1" applyAlignment="1" applyProtection="1">
      <alignment horizontal="left" vertical="center" wrapText="1" indent="3"/>
    </xf>
    <xf numFmtId="0" fontId="12" fillId="3" borderId="87" xfId="5" applyFont="1" applyFill="1" applyBorder="1" applyAlignment="1" applyProtection="1">
      <alignment horizontal="left" vertical="center" wrapText="1" indent="1"/>
    </xf>
    <xf numFmtId="0" fontId="12" fillId="3" borderId="86" xfId="5" applyFont="1" applyFill="1" applyBorder="1" applyAlignment="1" applyProtection="1">
      <alignment horizontal="center" vertical="center" wrapText="1"/>
    </xf>
    <xf numFmtId="0" fontId="12" fillId="3" borderId="42" xfId="5" applyFont="1" applyFill="1" applyBorder="1" applyAlignment="1" applyProtection="1">
      <alignment horizontal="center" vertical="center" wrapText="1"/>
    </xf>
    <xf numFmtId="0" fontId="12" fillId="3" borderId="7" xfId="5" applyFont="1" applyFill="1" applyBorder="1" applyAlignment="1" applyProtection="1">
      <alignment horizontal="center" vertical="center" wrapText="1"/>
    </xf>
    <xf numFmtId="0" fontId="12" fillId="3" borderId="42" xfId="5" applyFont="1" applyFill="1" applyBorder="1" applyAlignment="1" applyProtection="1">
      <alignment horizontal="left" vertical="center" wrapText="1"/>
    </xf>
    <xf numFmtId="0" fontId="12" fillId="3" borderId="7" xfId="5" applyFont="1" applyFill="1" applyBorder="1" applyAlignment="1" applyProtection="1">
      <alignment horizontal="left" vertical="center" wrapText="1"/>
    </xf>
    <xf numFmtId="3" fontId="20" fillId="0" borderId="101" xfId="5" applyNumberFormat="1" applyFont="1" applyFill="1" applyBorder="1" applyAlignment="1" applyProtection="1">
      <alignment horizontal="center" vertical="center" wrapText="1"/>
    </xf>
    <xf numFmtId="0" fontId="8" fillId="2" borderId="23" xfId="5" applyFont="1" applyFill="1" applyBorder="1" applyAlignment="1" applyProtection="1">
      <alignment vertical="center"/>
    </xf>
    <xf numFmtId="0" fontId="8" fillId="0" borderId="0" xfId="5" applyFont="1" applyAlignment="1" applyProtection="1">
      <alignment horizontal="center"/>
    </xf>
    <xf numFmtId="0" fontId="12" fillId="2" borderId="0" xfId="0" applyFont="1" applyFill="1" applyAlignment="1" applyProtection="1">
      <alignment horizontal="center"/>
    </xf>
    <xf numFmtId="0" fontId="25" fillId="2" borderId="0" xfId="0" applyFont="1" applyFill="1" applyAlignment="1" applyProtection="1">
      <alignment vertical="center"/>
    </xf>
    <xf numFmtId="0" fontId="17" fillId="0" borderId="0" xfId="0" applyFont="1" applyAlignment="1" applyProtection="1">
      <alignment horizontal="center"/>
    </xf>
    <xf numFmtId="14" fontId="2" fillId="3" borderId="42" xfId="8" applyNumberFormat="1" applyFont="1" applyFill="1" applyBorder="1" applyAlignment="1" applyProtection="1">
      <alignment horizontal="center" vertical="center" wrapText="1"/>
    </xf>
    <xf numFmtId="14" fontId="2" fillId="3" borderId="7" xfId="8" applyNumberFormat="1" applyFont="1" applyFill="1" applyBorder="1" applyAlignment="1" applyProtection="1">
      <alignment horizontal="center" vertical="center" wrapText="1"/>
    </xf>
    <xf numFmtId="0" fontId="2" fillId="3" borderId="42" xfId="0" applyFont="1" applyFill="1" applyBorder="1" applyAlignment="1" applyProtection="1">
      <alignment horizontal="center"/>
    </xf>
    <xf numFmtId="0" fontId="2" fillId="3" borderId="43" xfId="0" applyFont="1" applyFill="1" applyBorder="1" applyAlignment="1" applyProtection="1">
      <alignment horizontal="center"/>
    </xf>
    <xf numFmtId="0" fontId="2" fillId="3" borderId="7" xfId="0" applyFont="1" applyFill="1" applyBorder="1" applyAlignment="1" applyProtection="1">
      <alignment horizontal="center"/>
    </xf>
    <xf numFmtId="0" fontId="8" fillId="2" borderId="0" xfId="0" applyFont="1" applyFill="1" applyAlignment="1" applyProtection="1">
      <alignment vertical="center"/>
    </xf>
    <xf numFmtId="0" fontId="2" fillId="3" borderId="44" xfId="8"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102"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40" xfId="0" applyFont="1" applyFill="1" applyBorder="1" applyAlignment="1" applyProtection="1">
      <alignment horizontal="center" vertical="center" wrapText="1"/>
    </xf>
    <xf numFmtId="0" fontId="2" fillId="3" borderId="29" xfId="9" quotePrefix="1" applyFont="1" applyFill="1" applyBorder="1" applyAlignment="1" applyProtection="1">
      <alignment horizontal="center" vertical="center" wrapText="1"/>
    </xf>
    <xf numFmtId="0" fontId="35" fillId="2" borderId="0" xfId="8" applyFont="1" applyFill="1" applyAlignment="1" applyProtection="1">
      <alignment horizontal="right" indent="3"/>
    </xf>
    <xf numFmtId="0" fontId="2" fillId="3" borderId="47" xfId="8" applyFont="1" applyFill="1" applyBorder="1" applyAlignment="1" applyProtection="1">
      <alignment horizontal="center" vertical="center" wrapText="1"/>
    </xf>
    <xf numFmtId="0" fontId="2" fillId="3" borderId="48" xfId="8"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3" borderId="49" xfId="0" applyFont="1" applyFill="1" applyBorder="1" applyAlignment="1" applyProtection="1">
      <alignment horizontal="center" vertical="center" wrapText="1"/>
    </xf>
    <xf numFmtId="0" fontId="2" fillId="3" borderId="22" xfId="9" quotePrefix="1" applyFont="1" applyFill="1" applyBorder="1" applyAlignment="1" applyProtection="1">
      <alignment horizontal="center" vertical="center" wrapText="1"/>
    </xf>
    <xf numFmtId="0" fontId="2" fillId="3" borderId="103" xfId="8" applyFont="1" applyFill="1" applyBorder="1" applyAlignment="1" applyProtection="1">
      <alignment horizontal="center" vertical="center" wrapText="1"/>
    </xf>
    <xf numFmtId="0" fontId="2" fillId="3" borderId="7" xfId="8" applyFont="1" applyFill="1" applyBorder="1" applyAlignment="1" applyProtection="1">
      <alignment horizontal="center" vertical="center" wrapText="1"/>
    </xf>
    <xf numFmtId="0" fontId="2" fillId="3" borderId="42" xfId="8" applyFont="1" applyFill="1" applyBorder="1" applyAlignment="1" applyProtection="1">
      <alignment horizontal="center" vertical="center" wrapText="1"/>
    </xf>
    <xf numFmtId="0" fontId="2" fillId="3" borderId="43" xfId="8" applyFont="1" applyFill="1" applyBorder="1" applyAlignment="1" applyProtection="1">
      <alignment horizontal="center" vertical="center" wrapText="1"/>
    </xf>
    <xf numFmtId="0" fontId="2" fillId="3" borderId="7" xfId="8" applyFont="1" applyFill="1" applyBorder="1" applyAlignment="1" applyProtection="1">
      <alignment horizontal="center" vertical="center" wrapText="1"/>
    </xf>
    <xf numFmtId="0" fontId="3" fillId="3" borderId="20" xfId="8" applyFont="1" applyFill="1" applyBorder="1" applyAlignment="1" applyProtection="1">
      <alignment horizontal="left"/>
    </xf>
    <xf numFmtId="3" fontId="31" fillId="0" borderId="24" xfId="0" applyNumberFormat="1" applyFont="1" applyFill="1" applyBorder="1" applyAlignment="1" applyProtection="1">
      <alignment horizontal="right" indent="1"/>
    </xf>
    <xf numFmtId="3" fontId="31" fillId="0" borderId="20" xfId="0" applyNumberFormat="1" applyFont="1" applyFill="1" applyBorder="1" applyAlignment="1" applyProtection="1">
      <alignment horizontal="right" indent="1"/>
    </xf>
    <xf numFmtId="3" fontId="31" fillId="0" borderId="47" xfId="0" applyNumberFormat="1" applyFont="1" applyFill="1" applyBorder="1" applyAlignment="1" applyProtection="1">
      <alignment horizontal="right" indent="1"/>
    </xf>
    <xf numFmtId="3" fontId="31" fillId="0" borderId="29" xfId="0" applyNumberFormat="1" applyFont="1" applyFill="1" applyBorder="1" applyAlignment="1" applyProtection="1">
      <alignment horizontal="right" indent="1"/>
    </xf>
    <xf numFmtId="3" fontId="31" fillId="5" borderId="44" xfId="0" applyNumberFormat="1" applyFont="1" applyFill="1" applyBorder="1" applyAlignment="1" applyProtection="1">
      <alignment horizontal="right" indent="1"/>
    </xf>
    <xf numFmtId="3" fontId="31" fillId="5" borderId="29" xfId="0" applyNumberFormat="1" applyFont="1" applyFill="1" applyBorder="1" applyAlignment="1" applyProtection="1">
      <alignment horizontal="right" indent="1"/>
    </xf>
    <xf numFmtId="3" fontId="31" fillId="5" borderId="104" xfId="0" applyNumberFormat="1" applyFont="1" applyFill="1" applyBorder="1" applyAlignment="1" applyProtection="1">
      <alignment horizontal="right" indent="1"/>
    </xf>
    <xf numFmtId="3" fontId="31" fillId="5" borderId="45" xfId="0" applyNumberFormat="1" applyFont="1" applyFill="1" applyBorder="1" applyAlignment="1" applyProtection="1">
      <alignment horizontal="right" indent="1"/>
    </xf>
    <xf numFmtId="0" fontId="3" fillId="3" borderId="24" xfId="8" applyFont="1" applyFill="1" applyBorder="1" applyAlignment="1" applyProtection="1">
      <alignment horizontal="left"/>
    </xf>
    <xf numFmtId="3" fontId="31" fillId="0" borderId="39" xfId="0" applyNumberFormat="1" applyFont="1" applyFill="1" applyBorder="1" applyAlignment="1" applyProtection="1">
      <alignment horizontal="right" indent="1"/>
    </xf>
    <xf numFmtId="3" fontId="31" fillId="5" borderId="47" xfId="0" applyNumberFormat="1" applyFont="1" applyFill="1" applyBorder="1" applyAlignment="1" applyProtection="1">
      <alignment horizontal="right" indent="1"/>
    </xf>
    <xf numFmtId="3" fontId="31" fillId="5" borderId="39" xfId="0" applyNumberFormat="1" applyFont="1" applyFill="1" applyBorder="1" applyAlignment="1" applyProtection="1">
      <alignment horizontal="right" indent="1"/>
    </xf>
    <xf numFmtId="3" fontId="31" fillId="5" borderId="105" xfId="0" applyNumberFormat="1" applyFont="1" applyFill="1" applyBorder="1" applyAlignment="1" applyProtection="1">
      <alignment horizontal="right" indent="1"/>
    </xf>
    <xf numFmtId="3" fontId="31" fillId="5" borderId="26" xfId="0" applyNumberFormat="1" applyFont="1" applyFill="1" applyBorder="1" applyAlignment="1" applyProtection="1">
      <alignment horizontal="right" indent="1"/>
    </xf>
    <xf numFmtId="0" fontId="3" fillId="3" borderId="23" xfId="8" applyFont="1" applyFill="1" applyBorder="1" applyAlignment="1" applyProtection="1">
      <alignment horizontal="left"/>
    </xf>
    <xf numFmtId="3" fontId="31" fillId="0" borderId="23" xfId="0" applyNumberFormat="1" applyFont="1" applyFill="1" applyBorder="1" applyAlignment="1" applyProtection="1">
      <alignment horizontal="right" indent="1"/>
    </xf>
    <xf numFmtId="0" fontId="2" fillId="3" borderId="6" xfId="8" applyFont="1" applyFill="1" applyBorder="1" applyAlignment="1" applyProtection="1">
      <alignment horizontal="left"/>
    </xf>
    <xf numFmtId="3" fontId="30" fillId="0" borderId="6" xfId="0" applyNumberFormat="1" applyFont="1" applyBorder="1" applyAlignment="1" applyProtection="1">
      <alignment horizontal="right" indent="1"/>
    </xf>
    <xf numFmtId="3" fontId="30" fillId="0" borderId="42" xfId="0" applyNumberFormat="1" applyFont="1" applyFill="1" applyBorder="1" applyAlignment="1" applyProtection="1">
      <alignment horizontal="right" indent="1"/>
    </xf>
    <xf numFmtId="3" fontId="30" fillId="0" borderId="17" xfId="0" applyNumberFormat="1" applyFont="1" applyFill="1" applyBorder="1" applyAlignment="1" applyProtection="1">
      <alignment horizontal="right" indent="1"/>
    </xf>
    <xf numFmtId="3" fontId="30" fillId="0" borderId="106" xfId="0" applyNumberFormat="1" applyFont="1" applyFill="1" applyBorder="1" applyAlignment="1" applyProtection="1">
      <alignment horizontal="right" indent="1"/>
    </xf>
    <xf numFmtId="0" fontId="8" fillId="0" borderId="4" xfId="8" applyFont="1" applyBorder="1" applyAlignment="1" applyProtection="1">
      <alignment horizontal="left" vertical="center"/>
    </xf>
    <xf numFmtId="0" fontId="2" fillId="3" borderId="17" xfId="8" applyFont="1" applyFill="1" applyBorder="1" applyAlignment="1" applyProtection="1">
      <alignment horizontal="center" vertical="center" wrapText="1"/>
    </xf>
    <xf numFmtId="0" fontId="8" fillId="0" borderId="0" xfId="8" applyFont="1" applyAlignment="1" applyProtection="1">
      <alignment horizontal="left" vertical="center" wrapText="1"/>
    </xf>
    <xf numFmtId="0" fontId="8" fillId="0" borderId="0" xfId="8" applyFont="1" applyAlignment="1" applyProtection="1">
      <alignment horizontal="left" vertical="center"/>
    </xf>
    <xf numFmtId="0" fontId="56" fillId="2" borderId="0" xfId="6" applyFont="1" applyFill="1" applyProtection="1"/>
    <xf numFmtId="0" fontId="52" fillId="2" borderId="0" xfId="6" applyFont="1" applyFill="1" applyProtection="1"/>
    <xf numFmtId="0" fontId="3" fillId="2" borderId="0" xfId="6" applyFont="1" applyFill="1" applyProtection="1"/>
    <xf numFmtId="0" fontId="57" fillId="0" borderId="0" xfId="6" applyFont="1" applyProtection="1"/>
    <xf numFmtId="0" fontId="14" fillId="2" borderId="0" xfId="6" applyFont="1" applyFill="1" applyAlignment="1" applyProtection="1">
      <alignment horizontal="center" vertical="center" wrapText="1"/>
    </xf>
    <xf numFmtId="0" fontId="24" fillId="2" borderId="0" xfId="6" applyFont="1" applyFill="1" applyAlignment="1" applyProtection="1">
      <alignment vertical="center" wrapText="1"/>
    </xf>
    <xf numFmtId="0" fontId="24" fillId="2" borderId="0" xfId="6" applyFont="1" applyFill="1" applyAlignment="1" applyProtection="1">
      <alignment horizontal="center" vertical="center" wrapText="1"/>
    </xf>
    <xf numFmtId="0" fontId="1" fillId="0" borderId="0" xfId="6" applyProtection="1"/>
    <xf numFmtId="0" fontId="16" fillId="0" borderId="0" xfId="7" applyFont="1" applyAlignment="1" applyProtection="1">
      <alignment horizontal="center" vertical="center" wrapText="1"/>
    </xf>
    <xf numFmtId="0" fontId="58" fillId="0" borderId="0" xfId="7" applyFont="1" applyAlignment="1" applyProtection="1">
      <alignment vertical="center" wrapText="1"/>
    </xf>
    <xf numFmtId="0" fontId="58" fillId="0" borderId="0" xfId="7" applyFont="1" applyAlignment="1" applyProtection="1">
      <alignment horizontal="center" vertical="center" wrapText="1"/>
    </xf>
    <xf numFmtId="0" fontId="17" fillId="0" borderId="0" xfId="7" applyFont="1" applyAlignment="1" applyProtection="1">
      <alignment horizontal="center" vertical="center" wrapText="1"/>
    </xf>
    <xf numFmtId="0" fontId="59" fillId="0" borderId="0" xfId="7" applyFont="1" applyAlignment="1" applyProtection="1">
      <alignment vertical="center" wrapText="1"/>
    </xf>
    <xf numFmtId="0" fontId="60" fillId="0" borderId="0" xfId="7" applyFont="1" applyAlignment="1" applyProtection="1">
      <alignment vertical="center" wrapText="1"/>
    </xf>
    <xf numFmtId="0" fontId="59" fillId="0" borderId="0" xfId="7" applyFont="1" applyAlignment="1" applyProtection="1">
      <alignment horizontal="center" vertical="center" wrapText="1"/>
    </xf>
    <xf numFmtId="0" fontId="60" fillId="0" borderId="0" xfId="7" applyFont="1" applyAlignment="1" applyProtection="1">
      <alignment horizontal="center" vertical="center" wrapText="1"/>
    </xf>
    <xf numFmtId="164" fontId="19" fillId="3" borderId="42" xfId="2" applyNumberFormat="1" applyFont="1" applyFill="1" applyBorder="1" applyAlignment="1" applyProtection="1">
      <alignment horizontal="center" vertical="center" wrapText="1"/>
    </xf>
    <xf numFmtId="164" fontId="19" fillId="3" borderId="43" xfId="2" applyNumberFormat="1" applyFont="1" applyFill="1" applyBorder="1" applyAlignment="1" applyProtection="1">
      <alignment horizontal="center" vertical="center" wrapText="1"/>
    </xf>
    <xf numFmtId="164" fontId="19" fillId="3" borderId="7" xfId="2" applyNumberFormat="1" applyFont="1" applyFill="1" applyBorder="1" applyAlignment="1" applyProtection="1">
      <alignment horizontal="center" vertical="center" wrapText="1"/>
    </xf>
    <xf numFmtId="0" fontId="61" fillId="0" borderId="0" xfId="6" applyFont="1" applyAlignment="1" applyProtection="1">
      <alignment horizontal="center"/>
    </xf>
    <xf numFmtId="0" fontId="2" fillId="3" borderId="44" xfId="10" applyFont="1" applyFill="1" applyBorder="1" applyAlignment="1" applyProtection="1">
      <alignment horizontal="center" vertical="center" wrapText="1"/>
    </xf>
    <xf numFmtId="0" fontId="2" fillId="3" borderId="107" xfId="10" applyFont="1" applyFill="1" applyBorder="1" applyAlignment="1" applyProtection="1">
      <alignment horizontal="center" vertical="center" wrapText="1"/>
    </xf>
    <xf numFmtId="0" fontId="2" fillId="3" borderId="107" xfId="6" applyFont="1" applyFill="1" applyBorder="1" applyAlignment="1" applyProtection="1">
      <alignment horizontal="center" vertical="center" wrapText="1"/>
    </xf>
    <xf numFmtId="0" fontId="2" fillId="3" borderId="45" xfId="6" applyFont="1" applyFill="1" applyBorder="1" applyAlignment="1" applyProtection="1">
      <alignment horizontal="center" vertical="center" wrapText="1"/>
    </xf>
    <xf numFmtId="0" fontId="42" fillId="0" borderId="0" xfId="6" applyFont="1" applyAlignment="1" applyProtection="1">
      <alignment horizontal="center"/>
    </xf>
    <xf numFmtId="0" fontId="2" fillId="3" borderId="48" xfId="10" applyFont="1" applyFill="1" applyBorder="1" applyAlignment="1" applyProtection="1">
      <alignment horizontal="center" vertical="center" wrapText="1"/>
    </xf>
    <xf numFmtId="0" fontId="2" fillId="3" borderId="108" xfId="10" applyFont="1" applyFill="1" applyBorder="1" applyAlignment="1" applyProtection="1">
      <alignment horizontal="center" vertical="center" wrapText="1"/>
    </xf>
    <xf numFmtId="0" fontId="2" fillId="3" borderId="108" xfId="6" applyFont="1" applyFill="1" applyBorder="1" applyAlignment="1" applyProtection="1">
      <alignment horizontal="center" vertical="center" wrapText="1"/>
    </xf>
    <xf numFmtId="0" fontId="2" fillId="3" borderId="27" xfId="6" applyFont="1" applyFill="1" applyBorder="1" applyAlignment="1" applyProtection="1">
      <alignment horizontal="center" vertical="center" wrapText="1"/>
    </xf>
    <xf numFmtId="0" fontId="57" fillId="2" borderId="20" xfId="6" applyFont="1" applyFill="1" applyBorder="1" applyAlignment="1" applyProtection="1">
      <alignment horizontal="center" vertical="center" wrapText="1"/>
    </xf>
    <xf numFmtId="0" fontId="2" fillId="3" borderId="44" xfId="7" applyFont="1" applyFill="1" applyBorder="1" applyAlignment="1" applyProtection="1">
      <alignment vertical="center" wrapText="1"/>
    </xf>
    <xf numFmtId="3" fontId="31" fillId="0" borderId="44" xfId="4" applyNumberFormat="1" applyFont="1" applyFill="1" applyBorder="1" applyAlignment="1" applyProtection="1">
      <alignment horizontal="right" vertical="center"/>
    </xf>
    <xf numFmtId="3" fontId="31" fillId="0" borderId="107" xfId="4" applyNumberFormat="1" applyFont="1" applyFill="1" applyBorder="1" applyAlignment="1" applyProtection="1">
      <alignment horizontal="right" vertical="center"/>
    </xf>
    <xf numFmtId="3" fontId="31" fillId="6" borderId="45" xfId="4" applyNumberFormat="1" applyFont="1" applyFill="1" applyBorder="1" applyAlignment="1" applyProtection="1">
      <alignment horizontal="right" vertical="center"/>
    </xf>
    <xf numFmtId="0" fontId="57" fillId="2" borderId="24" xfId="6" applyFont="1" applyFill="1" applyBorder="1" applyAlignment="1" applyProtection="1">
      <alignment horizontal="center" vertical="center" wrapText="1"/>
    </xf>
    <xf numFmtId="0" fontId="2" fillId="3" borderId="47" xfId="7" applyFont="1" applyFill="1" applyBorder="1" applyAlignment="1" applyProtection="1">
      <alignment vertical="center" wrapText="1"/>
    </xf>
    <xf numFmtId="3" fontId="31" fillId="0" borderId="47" xfId="4" applyNumberFormat="1" applyFont="1" applyFill="1" applyBorder="1" applyAlignment="1" applyProtection="1">
      <alignment horizontal="right" vertical="center"/>
    </xf>
    <xf numFmtId="3" fontId="31" fillId="0" borderId="109" xfId="4" applyNumberFormat="1" applyFont="1" applyFill="1" applyBorder="1" applyAlignment="1" applyProtection="1">
      <alignment horizontal="right" vertical="center"/>
    </xf>
    <xf numFmtId="3" fontId="31" fillId="6" borderId="26" xfId="4" applyNumberFormat="1" applyFont="1" applyFill="1" applyBorder="1" applyAlignment="1" applyProtection="1">
      <alignment horizontal="right" vertical="center"/>
    </xf>
    <xf numFmtId="0" fontId="3" fillId="3" borderId="47" xfId="7" applyFont="1" applyFill="1" applyBorder="1" applyAlignment="1" applyProtection="1">
      <alignment vertical="center" wrapText="1"/>
    </xf>
    <xf numFmtId="3" fontId="31" fillId="0" borderId="47" xfId="4" applyNumberFormat="1" applyFont="1" applyBorder="1" applyAlignment="1" applyProtection="1">
      <alignment horizontal="right" vertical="center"/>
    </xf>
    <xf numFmtId="3" fontId="31" fillId="0" borderId="109" xfId="4" applyNumberFormat="1" applyFont="1" applyBorder="1" applyAlignment="1" applyProtection="1">
      <alignment horizontal="right" vertical="center"/>
    </xf>
    <xf numFmtId="0" fontId="2" fillId="3" borderId="110" xfId="7" applyFont="1" applyFill="1" applyBorder="1" applyAlignment="1" applyProtection="1">
      <alignment vertical="center" wrapText="1"/>
    </xf>
    <xf numFmtId="3" fontId="31" fillId="0" borderId="110" xfId="4" applyNumberFormat="1" applyFont="1" applyFill="1" applyBorder="1" applyAlignment="1" applyProtection="1">
      <alignment horizontal="right" vertical="center"/>
    </xf>
    <xf numFmtId="3" fontId="31" fillId="0" borderId="111" xfId="4" applyNumberFormat="1" applyFont="1" applyFill="1" applyBorder="1" applyAlignment="1" applyProtection="1">
      <alignment horizontal="right" vertical="center"/>
    </xf>
    <xf numFmtId="3" fontId="31" fillId="6" borderId="112" xfId="4" applyNumberFormat="1" applyFont="1" applyFill="1" applyBorder="1" applyAlignment="1" applyProtection="1">
      <alignment horizontal="right" vertical="center"/>
    </xf>
    <xf numFmtId="0" fontId="57" fillId="2" borderId="23" xfId="6" applyFont="1" applyFill="1" applyBorder="1" applyAlignment="1" applyProtection="1">
      <alignment horizontal="center" vertical="center" wrapText="1"/>
    </xf>
    <xf numFmtId="0" fontId="2" fillId="3" borderId="48" xfId="7" applyFont="1" applyFill="1" applyBorder="1" applyAlignment="1" applyProtection="1">
      <alignment horizontal="left" vertical="center" wrapText="1"/>
    </xf>
    <xf numFmtId="3" fontId="30" fillId="0" borderId="48" xfId="4" applyNumberFormat="1" applyFont="1" applyBorder="1" applyAlignment="1" applyProtection="1">
      <alignment horizontal="right" vertical="center"/>
    </xf>
    <xf numFmtId="3" fontId="30" fillId="0" borderId="108" xfId="4" applyNumberFormat="1" applyFont="1" applyBorder="1" applyAlignment="1" applyProtection="1">
      <alignment horizontal="right" vertical="center"/>
    </xf>
    <xf numFmtId="3" fontId="30" fillId="0" borderId="27" xfId="6" applyNumberFormat="1" applyFont="1" applyFill="1" applyBorder="1" applyAlignment="1" applyProtection="1">
      <alignment horizontal="right" vertical="center"/>
    </xf>
    <xf numFmtId="0" fontId="8" fillId="2" borderId="0" xfId="0" quotePrefix="1" applyFont="1" applyFill="1" applyProtection="1"/>
    <xf numFmtId="0" fontId="42" fillId="0" borderId="0" xfId="6" applyFont="1" applyProtection="1"/>
    <xf numFmtId="0" fontId="42" fillId="0" borderId="0" xfId="6" applyFont="1" applyAlignment="1" applyProtection="1">
      <alignment vertical="top"/>
    </xf>
    <xf numFmtId="0" fontId="8" fillId="0" borderId="0" xfId="0" quotePrefix="1" applyFont="1" applyAlignment="1" applyProtection="1">
      <alignment vertical="top"/>
    </xf>
    <xf numFmtId="0" fontId="3" fillId="0" borderId="0" xfId="6" applyFont="1" applyProtection="1"/>
    <xf numFmtId="0" fontId="2" fillId="3" borderId="46" xfId="10" applyFont="1" applyFill="1" applyBorder="1" applyAlignment="1" applyProtection="1">
      <alignment horizontal="center" vertical="center" wrapText="1"/>
    </xf>
    <xf numFmtId="0" fontId="2" fillId="3" borderId="107" xfId="10" applyFont="1" applyFill="1" applyBorder="1" applyAlignment="1" applyProtection="1">
      <alignment horizontal="center" vertical="center" wrapText="1"/>
    </xf>
    <xf numFmtId="0" fontId="2" fillId="3" borderId="107" xfId="6" applyFont="1" applyFill="1" applyBorder="1" applyAlignment="1" applyProtection="1">
      <alignment horizontal="center" vertical="center" wrapText="1"/>
    </xf>
    <xf numFmtId="0" fontId="62" fillId="3" borderId="29" xfId="10" applyFont="1" applyFill="1" applyBorder="1" applyAlignment="1" applyProtection="1">
      <alignment horizontal="center" vertical="center" wrapText="1"/>
    </xf>
    <xf numFmtId="3" fontId="31" fillId="0" borderId="104" xfId="4" applyNumberFormat="1" applyFont="1" applyFill="1" applyBorder="1" applyAlignment="1" applyProtection="1">
      <alignment horizontal="right" vertical="center"/>
    </xf>
    <xf numFmtId="3" fontId="31" fillId="6" borderId="29" xfId="6" applyNumberFormat="1" applyFont="1" applyFill="1" applyBorder="1" applyAlignment="1" applyProtection="1">
      <alignment horizontal="right" vertical="center"/>
    </xf>
    <xf numFmtId="3" fontId="31" fillId="0" borderId="105" xfId="4" applyNumberFormat="1" applyFont="1" applyFill="1" applyBorder="1" applyAlignment="1" applyProtection="1">
      <alignment horizontal="right" vertical="center"/>
    </xf>
    <xf numFmtId="3" fontId="31" fillId="6" borderId="39" xfId="6" applyNumberFormat="1" applyFont="1" applyFill="1" applyBorder="1" applyAlignment="1" applyProtection="1">
      <alignment horizontal="right" vertical="center"/>
    </xf>
    <xf numFmtId="3" fontId="31" fillId="0" borderId="39" xfId="6" applyNumberFormat="1" applyFont="1" applyFill="1" applyBorder="1" applyAlignment="1" applyProtection="1">
      <alignment horizontal="right" vertical="center"/>
    </xf>
    <xf numFmtId="3" fontId="31" fillId="0" borderId="105" xfId="4" applyNumberFormat="1" applyFont="1" applyBorder="1" applyAlignment="1" applyProtection="1">
      <alignment horizontal="right" vertical="center"/>
    </xf>
    <xf numFmtId="3" fontId="31" fillId="0" borderId="39" xfId="6" applyNumberFormat="1" applyFont="1" applyBorder="1" applyAlignment="1" applyProtection="1">
      <alignment horizontal="right" vertical="center"/>
    </xf>
    <xf numFmtId="0" fontId="2" fillId="3" borderId="6" xfId="10" applyFont="1" applyFill="1" applyBorder="1" applyAlignment="1" applyProtection="1">
      <alignment vertical="center"/>
    </xf>
    <xf numFmtId="3" fontId="30" fillId="6" borderId="42" xfId="4" applyNumberFormat="1" applyFont="1" applyFill="1" applyBorder="1" applyAlignment="1" applyProtection="1">
      <alignment horizontal="right" vertical="center"/>
    </xf>
    <xf numFmtId="3" fontId="30" fillId="6" borderId="106" xfId="4" applyNumberFormat="1" applyFont="1" applyFill="1" applyBorder="1" applyAlignment="1" applyProtection="1">
      <alignment horizontal="right" vertical="center"/>
    </xf>
    <xf numFmtId="3" fontId="30" fillId="0" borderId="106" xfId="4" applyNumberFormat="1" applyFont="1" applyFill="1" applyBorder="1" applyAlignment="1" applyProtection="1">
      <alignment horizontal="right" vertical="center"/>
    </xf>
    <xf numFmtId="0" fontId="8" fillId="0" borderId="4" xfId="0" applyFont="1" applyBorder="1" applyProtection="1"/>
    <xf numFmtId="0" fontId="8" fillId="2" borderId="0" xfId="0" quotePrefix="1" applyFont="1" applyFill="1" applyAlignment="1" applyProtection="1">
      <alignment vertical="top"/>
    </xf>
    <xf numFmtId="0" fontId="2" fillId="3" borderId="104" xfId="10" applyFont="1" applyFill="1" applyBorder="1" applyAlignment="1" applyProtection="1">
      <alignment horizontal="center" vertical="center" wrapText="1"/>
    </xf>
    <xf numFmtId="0" fontId="2" fillId="3" borderId="104" xfId="6" applyFont="1" applyFill="1" applyBorder="1" applyAlignment="1" applyProtection="1">
      <alignment horizontal="center" vertical="center" wrapText="1"/>
    </xf>
    <xf numFmtId="0" fontId="2" fillId="3" borderId="29" xfId="10" applyFont="1" applyFill="1" applyBorder="1" applyAlignment="1" applyProtection="1">
      <alignment horizontal="center" vertical="center" wrapText="1"/>
    </xf>
    <xf numFmtId="0" fontId="2" fillId="3" borderId="113" xfId="10" applyFont="1" applyFill="1" applyBorder="1" applyAlignment="1" applyProtection="1">
      <alignment horizontal="center" vertical="center" wrapText="1"/>
    </xf>
    <xf numFmtId="0" fontId="2" fillId="3" borderId="113" xfId="6" applyFont="1" applyFill="1" applyBorder="1" applyAlignment="1" applyProtection="1">
      <alignment horizontal="center" vertical="center" wrapText="1"/>
    </xf>
    <xf numFmtId="0" fontId="2" fillId="3" borderId="22" xfId="10" applyFont="1" applyFill="1" applyBorder="1" applyAlignment="1" applyProtection="1">
      <alignment horizontal="center" vertical="center" wrapText="1"/>
    </xf>
    <xf numFmtId="0" fontId="2" fillId="3" borderId="46" xfId="10" applyFont="1" applyFill="1" applyBorder="1" applyAlignment="1" applyProtection="1">
      <alignment horizontal="center" vertical="center" wrapText="1"/>
    </xf>
    <xf numFmtId="0" fontId="2" fillId="3" borderId="21" xfId="10" applyFont="1" applyFill="1" applyBorder="1" applyAlignment="1" applyProtection="1">
      <alignment horizontal="center" vertical="center" wrapText="1"/>
    </xf>
    <xf numFmtId="0" fontId="8" fillId="2" borderId="0" xfId="0" quotePrefix="1" applyFont="1" applyFill="1" applyAlignment="1" applyProtection="1">
      <alignment horizontal="left" vertical="top" wrapText="1"/>
    </xf>
    <xf numFmtId="0" fontId="2" fillId="3" borderId="45" xfId="10" applyFont="1" applyFill="1" applyBorder="1" applyAlignment="1" applyProtection="1">
      <alignment horizontal="center" vertical="center" wrapText="1"/>
    </xf>
    <xf numFmtId="0" fontId="2" fillId="3" borderId="20" xfId="10" applyFont="1" applyFill="1" applyBorder="1" applyAlignment="1" applyProtection="1">
      <alignment horizontal="center" vertical="center" wrapText="1"/>
    </xf>
    <xf numFmtId="0" fontId="2" fillId="3" borderId="46" xfId="6" applyFont="1" applyFill="1" applyBorder="1" applyAlignment="1" applyProtection="1">
      <alignment horizontal="center" vertical="center"/>
    </xf>
    <xf numFmtId="0" fontId="2" fillId="3" borderId="29" xfId="6" applyFont="1" applyFill="1" applyBorder="1" applyAlignment="1" applyProtection="1">
      <alignment horizontal="center" vertical="center"/>
    </xf>
    <xf numFmtId="0" fontId="2" fillId="3" borderId="20" xfId="6" applyFont="1" applyFill="1" applyBorder="1" applyAlignment="1" applyProtection="1">
      <alignment horizontal="center" vertical="center" wrapText="1"/>
    </xf>
    <xf numFmtId="0" fontId="57" fillId="0" borderId="0" xfId="6" applyFont="1" applyAlignment="1" applyProtection="1">
      <alignment horizontal="left" wrapText="1"/>
    </xf>
    <xf numFmtId="0" fontId="3" fillId="3" borderId="48" xfId="6" applyFont="1" applyFill="1" applyBorder="1" applyAlignment="1" applyProtection="1">
      <alignment horizontal="center" vertical="center"/>
    </xf>
    <xf numFmtId="0" fontId="3" fillId="3" borderId="25" xfId="6" applyFont="1" applyFill="1" applyBorder="1" applyAlignment="1" applyProtection="1">
      <alignment horizontal="center" vertical="center" wrapText="1"/>
    </xf>
    <xf numFmtId="0" fontId="2" fillId="3" borderId="23" xfId="10" applyFont="1" applyFill="1" applyBorder="1" applyAlignment="1" applyProtection="1">
      <alignment horizontal="center" vertical="center" wrapText="1"/>
    </xf>
    <xf numFmtId="0" fontId="2" fillId="3" borderId="23" xfId="6" applyFont="1" applyFill="1" applyBorder="1" applyAlignment="1" applyProtection="1">
      <alignment horizontal="center" vertical="center" wrapText="1"/>
    </xf>
    <xf numFmtId="0" fontId="2" fillId="3" borderId="44" xfId="7" applyFont="1" applyFill="1" applyBorder="1" applyAlignment="1" applyProtection="1">
      <alignment vertical="center"/>
    </xf>
    <xf numFmtId="3" fontId="31" fillId="0" borderId="47" xfId="4" applyNumberFormat="1" applyFont="1" applyFill="1" applyBorder="1" applyAlignment="1" applyProtection="1">
      <alignment horizontal="left" vertical="center" indent="1"/>
    </xf>
    <xf numFmtId="3" fontId="31" fillId="0" borderId="39" xfId="4" applyNumberFormat="1" applyFont="1" applyFill="1" applyBorder="1" applyAlignment="1" applyProtection="1">
      <alignment horizontal="left" vertical="center" indent="1"/>
    </xf>
    <xf numFmtId="3" fontId="31" fillId="0" borderId="24" xfId="4" applyNumberFormat="1" applyFont="1" applyFill="1" applyBorder="1" applyAlignment="1" applyProtection="1">
      <alignment horizontal="left" vertical="center" indent="1"/>
    </xf>
    <xf numFmtId="3" fontId="31" fillId="0" borderId="20" xfId="4" applyNumberFormat="1" applyFont="1" applyFill="1" applyBorder="1" applyAlignment="1" applyProtection="1">
      <alignment horizontal="left" vertical="center" indent="1"/>
    </xf>
    <xf numFmtId="3" fontId="31" fillId="0" borderId="29" xfId="4" applyNumberFormat="1" applyFont="1" applyFill="1" applyBorder="1" applyAlignment="1" applyProtection="1">
      <alignment horizontal="left" vertical="center" indent="1"/>
    </xf>
    <xf numFmtId="3" fontId="31" fillId="0" borderId="24" xfId="4" applyNumberFormat="1" applyFont="1" applyFill="1" applyBorder="1" applyAlignment="1" applyProtection="1">
      <alignment horizontal="left" vertical="center"/>
    </xf>
    <xf numFmtId="0" fontId="2" fillId="3" borderId="47" xfId="6" applyFont="1" applyFill="1" applyBorder="1" applyAlignment="1" applyProtection="1">
      <alignment horizontal="left" vertical="center"/>
    </xf>
    <xf numFmtId="0" fontId="2" fillId="3" borderId="47" xfId="7" applyFont="1" applyFill="1" applyBorder="1" applyAlignment="1" applyProtection="1">
      <alignment horizontal="left" vertical="center"/>
    </xf>
    <xf numFmtId="0" fontId="3" fillId="3" borderId="47" xfId="7" applyFont="1" applyFill="1" applyBorder="1" applyAlignment="1" applyProtection="1">
      <alignment horizontal="left" vertical="center" indent="2"/>
    </xf>
    <xf numFmtId="3" fontId="31" fillId="0" borderId="47" xfId="4" applyNumberFormat="1" applyFont="1" applyBorder="1" applyAlignment="1" applyProtection="1">
      <alignment horizontal="left" vertical="center" indent="1"/>
    </xf>
    <xf numFmtId="3" fontId="31" fillId="0" borderId="24" xfId="4" applyNumberFormat="1" applyFont="1" applyBorder="1" applyAlignment="1" applyProtection="1">
      <alignment horizontal="left" vertical="center" indent="1"/>
    </xf>
    <xf numFmtId="3" fontId="31" fillId="0" borderId="24" xfId="4" applyNumberFormat="1" applyFont="1" applyBorder="1" applyAlignment="1" applyProtection="1">
      <alignment horizontal="left" vertical="center"/>
    </xf>
    <xf numFmtId="0" fontId="2" fillId="3" borderId="47" xfId="7" applyFont="1" applyFill="1" applyBorder="1" applyAlignment="1" applyProtection="1">
      <alignment horizontal="left" vertical="center" indent="2"/>
    </xf>
    <xf numFmtId="0" fontId="3" fillId="3" borderId="47" xfId="7" applyFont="1" applyFill="1" applyBorder="1" applyAlignment="1" applyProtection="1">
      <alignment horizontal="left" vertical="center" indent="4"/>
    </xf>
    <xf numFmtId="0" fontId="3" fillId="3" borderId="47" xfId="7" applyFont="1" applyFill="1" applyBorder="1" applyAlignment="1" applyProtection="1">
      <alignment horizontal="left" vertical="center" wrapText="1" indent="4"/>
    </xf>
    <xf numFmtId="3" fontId="31" fillId="6" borderId="24" xfId="6" applyNumberFormat="1" applyFont="1" applyFill="1" applyBorder="1" applyAlignment="1" applyProtection="1">
      <alignment horizontal="left" vertical="center"/>
    </xf>
    <xf numFmtId="0" fontId="2" fillId="3" borderId="47" xfId="7" applyFont="1" applyFill="1" applyBorder="1" applyAlignment="1" applyProtection="1">
      <alignment horizontal="left" vertical="top" wrapText="1"/>
    </xf>
    <xf numFmtId="3" fontId="31" fillId="0" borderId="39" xfId="4" applyNumberFormat="1" applyFont="1" applyBorder="1" applyAlignment="1" applyProtection="1">
      <alignment horizontal="left" vertical="center" indent="1"/>
    </xf>
    <xf numFmtId="3" fontId="31" fillId="0" borderId="24" xfId="6" applyNumberFormat="1" applyFont="1" applyBorder="1" applyAlignment="1" applyProtection="1">
      <alignment horizontal="left" vertical="center"/>
    </xf>
    <xf numFmtId="0" fontId="2" fillId="3" borderId="110" xfId="7" applyFont="1" applyFill="1" applyBorder="1" applyAlignment="1" applyProtection="1">
      <alignment horizontal="left" vertical="center"/>
    </xf>
    <xf numFmtId="3" fontId="31" fillId="6" borderId="110" xfId="4" applyNumberFormat="1" applyFont="1" applyFill="1" applyBorder="1" applyAlignment="1" applyProtection="1">
      <alignment horizontal="left" vertical="center" indent="1"/>
    </xf>
    <xf numFmtId="3" fontId="31" fillId="6" borderId="34" xfId="4" applyNumberFormat="1" applyFont="1" applyFill="1" applyBorder="1" applyAlignment="1" applyProtection="1">
      <alignment horizontal="left" vertical="center" indent="1"/>
    </xf>
    <xf numFmtId="3" fontId="31" fillId="6" borderId="32" xfId="4" applyNumberFormat="1" applyFont="1" applyFill="1" applyBorder="1" applyAlignment="1" applyProtection="1">
      <alignment horizontal="left" vertical="center" indent="1"/>
    </xf>
    <xf numFmtId="3" fontId="31" fillId="0" borderId="32" xfId="4" applyNumberFormat="1" applyFont="1" applyFill="1" applyBorder="1" applyAlignment="1" applyProtection="1">
      <alignment horizontal="left" vertical="center" indent="1"/>
    </xf>
    <xf numFmtId="3" fontId="31" fillId="6" borderId="32" xfId="6" applyNumberFormat="1" applyFont="1" applyFill="1" applyBorder="1" applyAlignment="1" applyProtection="1">
      <alignment horizontal="left" vertical="center"/>
    </xf>
    <xf numFmtId="0" fontId="2" fillId="3" borderId="48" xfId="7" applyFont="1" applyFill="1" applyBorder="1" applyAlignment="1" applyProtection="1">
      <alignment horizontal="left" vertical="center"/>
    </xf>
    <xf numFmtId="3" fontId="30" fillId="6" borderId="48" xfId="4" applyNumberFormat="1" applyFont="1" applyFill="1" applyBorder="1" applyAlignment="1" applyProtection="1">
      <alignment horizontal="left" vertical="center" indent="1"/>
    </xf>
    <xf numFmtId="3" fontId="30" fillId="6" borderId="22" xfId="4" applyNumberFormat="1" applyFont="1" applyFill="1" applyBorder="1" applyAlignment="1" applyProtection="1">
      <alignment horizontal="left" vertical="center" indent="1"/>
    </xf>
    <xf numFmtId="3" fontId="30" fillId="6" borderId="23" xfId="4" applyNumberFormat="1" applyFont="1" applyFill="1" applyBorder="1" applyAlignment="1" applyProtection="1">
      <alignment horizontal="left" vertical="center" indent="1"/>
    </xf>
    <xf numFmtId="3" fontId="30" fillId="2" borderId="48" xfId="4" applyNumberFormat="1" applyFont="1" applyFill="1" applyBorder="1" applyAlignment="1" applyProtection="1">
      <alignment horizontal="left" vertical="center" indent="1"/>
    </xf>
    <xf numFmtId="3" fontId="30" fillId="6" borderId="23" xfId="6" applyNumberFormat="1" applyFont="1" applyFill="1" applyBorder="1" applyAlignment="1" applyProtection="1">
      <alignment horizontal="left" vertical="center"/>
    </xf>
    <xf numFmtId="0" fontId="1" fillId="0" borderId="0" xfId="6" applyAlignment="1" applyProtection="1">
      <alignment vertical="center"/>
    </xf>
    <xf numFmtId="0" fontId="42" fillId="0" borderId="5" xfId="6" applyFont="1" applyBorder="1" applyAlignment="1" applyProtection="1">
      <alignment horizontal="left" vertical="top" wrapText="1"/>
    </xf>
    <xf numFmtId="0" fontId="42" fillId="0" borderId="5" xfId="6" applyFont="1" applyBorder="1" applyAlignment="1" applyProtection="1">
      <alignment horizontal="left" vertical="center" wrapText="1"/>
    </xf>
    <xf numFmtId="0" fontId="1" fillId="2" borderId="0" xfId="6" applyFill="1" applyProtection="1"/>
    <xf numFmtId="0" fontId="64" fillId="0" borderId="0" xfId="6" applyFont="1" applyAlignment="1" applyProtection="1">
      <alignment horizontal="left" wrapText="1"/>
    </xf>
    <xf numFmtId="3" fontId="31" fillId="0" borderId="4" xfId="4" applyNumberFormat="1" applyFont="1" applyFill="1" applyBorder="1" applyAlignment="1" applyProtection="1">
      <alignment horizontal="left" vertical="center" indent="1"/>
    </xf>
    <xf numFmtId="3" fontId="31" fillId="0" borderId="44" xfId="4" applyNumberFormat="1" applyFont="1" applyFill="1" applyBorder="1" applyAlignment="1" applyProtection="1">
      <alignment horizontal="left" vertical="center" indent="1"/>
    </xf>
    <xf numFmtId="3" fontId="31" fillId="0" borderId="20" xfId="6" applyNumberFormat="1" applyFont="1" applyFill="1" applyBorder="1" applyAlignment="1" applyProtection="1">
      <alignment horizontal="left" vertical="center" indent="1"/>
    </xf>
    <xf numFmtId="3" fontId="31" fillId="0" borderId="0" xfId="4" applyNumberFormat="1" applyFont="1" applyFill="1" applyAlignment="1" applyProtection="1">
      <alignment horizontal="left" vertical="center" indent="1"/>
    </xf>
    <xf numFmtId="3" fontId="31" fillId="0" borderId="24" xfId="6" applyNumberFormat="1" applyFont="1" applyFill="1" applyBorder="1" applyAlignment="1" applyProtection="1">
      <alignment horizontal="left" vertical="center" indent="1"/>
    </xf>
    <xf numFmtId="3" fontId="31" fillId="0" borderId="0" xfId="4" applyNumberFormat="1" applyFont="1" applyAlignment="1" applyProtection="1">
      <alignment horizontal="left" vertical="center" indent="1"/>
    </xf>
    <xf numFmtId="3" fontId="31" fillId="0" borderId="24" xfId="6" applyNumberFormat="1" applyFont="1" applyBorder="1" applyAlignment="1" applyProtection="1">
      <alignment horizontal="left" vertical="center" indent="1"/>
    </xf>
    <xf numFmtId="3" fontId="31" fillId="6" borderId="110" xfId="6" applyNumberFormat="1" applyFont="1" applyFill="1" applyBorder="1" applyAlignment="1" applyProtection="1">
      <alignment horizontal="left" vertical="center" indent="1"/>
    </xf>
    <xf numFmtId="3" fontId="31" fillId="6" borderId="34" xfId="6" applyNumberFormat="1" applyFont="1" applyFill="1" applyBorder="1" applyAlignment="1" applyProtection="1">
      <alignment horizontal="left" vertical="center" indent="1"/>
    </xf>
    <xf numFmtId="3" fontId="31" fillId="6" borderId="114" xfId="6" applyNumberFormat="1" applyFont="1" applyFill="1" applyBorder="1" applyAlignment="1" applyProtection="1">
      <alignment horizontal="left" vertical="center" indent="1"/>
    </xf>
    <xf numFmtId="3" fontId="31" fillId="6" borderId="32" xfId="6" applyNumberFormat="1" applyFont="1" applyFill="1" applyBorder="1" applyAlignment="1" applyProtection="1">
      <alignment horizontal="left" vertical="center" indent="1"/>
    </xf>
    <xf numFmtId="3" fontId="30" fillId="6" borderId="48" xfId="6" applyNumberFormat="1" applyFont="1" applyFill="1" applyBorder="1" applyAlignment="1" applyProtection="1">
      <alignment horizontal="left" vertical="center" indent="1"/>
    </xf>
    <xf numFmtId="3" fontId="30" fillId="6" borderId="22" xfId="6" applyNumberFormat="1" applyFont="1" applyFill="1" applyBorder="1" applyAlignment="1" applyProtection="1">
      <alignment horizontal="left" vertical="center" indent="1"/>
    </xf>
    <xf numFmtId="3" fontId="30" fillId="6" borderId="5" xfId="6" applyNumberFormat="1" applyFont="1" applyFill="1" applyBorder="1" applyAlignment="1" applyProtection="1">
      <alignment horizontal="left" vertical="center" indent="1"/>
    </xf>
    <xf numFmtId="3" fontId="30" fillId="6" borderId="23" xfId="6" applyNumberFormat="1" applyFont="1" applyFill="1" applyBorder="1" applyAlignment="1" applyProtection="1">
      <alignment horizontal="left" vertical="center" indent="1"/>
    </xf>
    <xf numFmtId="0" fontId="65" fillId="2" borderId="0" xfId="0" applyFont="1" applyFill="1" applyProtection="1"/>
    <xf numFmtId="0" fontId="1" fillId="2" borderId="0" xfId="6" applyFill="1" applyAlignment="1" applyProtection="1">
      <alignment vertical="center"/>
    </xf>
    <xf numFmtId="0" fontId="65" fillId="0" borderId="0" xfId="0" applyFont="1" applyProtection="1"/>
    <xf numFmtId="0" fontId="42" fillId="0" borderId="0" xfId="6" applyFont="1" applyAlignment="1" applyProtection="1">
      <alignment horizontal="left" vertical="top" wrapText="1"/>
    </xf>
    <xf numFmtId="0" fontId="31" fillId="2" borderId="0" xfId="0" applyFont="1" applyFill="1" applyProtection="1"/>
    <xf numFmtId="0" fontId="3" fillId="2" borderId="0" xfId="0" applyFont="1" applyFill="1" applyProtection="1"/>
    <xf numFmtId="0" fontId="20" fillId="2" borderId="0" xfId="0" applyFont="1" applyFill="1" applyProtection="1"/>
    <xf numFmtId="0" fontId="24" fillId="0" borderId="0" xfId="0" applyFont="1" applyAlignment="1" applyProtection="1">
      <alignment horizontal="center" vertical="center"/>
    </xf>
    <xf numFmtId="0" fontId="11" fillId="0" borderId="0" xfId="0" applyFont="1" applyAlignment="1" applyProtection="1">
      <alignment vertical="center"/>
    </xf>
    <xf numFmtId="0" fontId="25" fillId="0" borderId="0" xfId="0" applyFont="1" applyAlignment="1" applyProtection="1">
      <alignment horizontal="center" vertical="center"/>
    </xf>
    <xf numFmtId="0" fontId="17" fillId="0" borderId="5" xfId="0" applyFont="1" applyBorder="1" applyAlignment="1" applyProtection="1">
      <alignment horizontal="center" vertical="center"/>
    </xf>
    <xf numFmtId="0" fontId="11" fillId="0" borderId="5" xfId="0" applyFont="1" applyBorder="1" applyAlignment="1" applyProtection="1">
      <alignment horizontal="center" vertical="center"/>
    </xf>
    <xf numFmtId="0" fontId="67" fillId="2" borderId="0" xfId="0" applyFont="1" applyFill="1" applyProtection="1"/>
    <xf numFmtId="0" fontId="68" fillId="3" borderId="42" xfId="0" applyFont="1" applyFill="1" applyBorder="1" applyAlignment="1" applyProtection="1">
      <alignment horizontal="center" vertical="center" wrapText="1"/>
    </xf>
    <xf numFmtId="0" fontId="68" fillId="3" borderId="43" xfId="0" applyFont="1" applyFill="1" applyBorder="1" applyAlignment="1" applyProtection="1">
      <alignment horizontal="center" vertical="center" wrapText="1"/>
    </xf>
    <xf numFmtId="0" fontId="68" fillId="3" borderId="7" xfId="0" applyFont="1" applyFill="1" applyBorder="1" applyAlignment="1" applyProtection="1">
      <alignment horizontal="center" vertical="center" wrapText="1"/>
    </xf>
    <xf numFmtId="0" fontId="31" fillId="2" borderId="26" xfId="0" applyFont="1" applyFill="1" applyBorder="1" applyAlignment="1" applyProtection="1">
      <alignment horizontal="center"/>
    </xf>
    <xf numFmtId="0" fontId="2" fillId="3" borderId="45" xfId="0" applyFont="1" applyFill="1" applyBorder="1" applyAlignment="1" applyProtection="1">
      <alignment horizontal="center" vertical="center" wrapText="1"/>
    </xf>
    <xf numFmtId="0" fontId="68" fillId="3" borderId="4" xfId="0" applyFont="1" applyFill="1" applyBorder="1" applyAlignment="1" applyProtection="1">
      <alignment horizontal="center" vertical="center" wrapText="1"/>
    </xf>
    <xf numFmtId="0" fontId="68" fillId="3" borderId="45"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wrapText="1"/>
    </xf>
    <xf numFmtId="0" fontId="2" fillId="3" borderId="44"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77"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14" fontId="2" fillId="3" borderId="7" xfId="0" applyNumberFormat="1" applyFont="1" applyFill="1" applyBorder="1" applyAlignment="1" applyProtection="1">
      <alignment horizontal="center" vertical="center" wrapText="1"/>
    </xf>
    <xf numFmtId="0" fontId="31" fillId="3" borderId="47" xfId="0" applyFont="1" applyFill="1" applyBorder="1" applyAlignment="1" applyProtection="1">
      <alignment wrapText="1"/>
    </xf>
    <xf numFmtId="0" fontId="31" fillId="3" borderId="24" xfId="0" applyFont="1" applyFill="1" applyBorder="1" applyAlignment="1" applyProtection="1">
      <alignment wrapText="1"/>
    </xf>
    <xf numFmtId="0" fontId="2" fillId="3" borderId="47" xfId="0" applyFont="1" applyFill="1" applyBorder="1" applyAlignment="1" applyProtection="1">
      <alignment horizontal="center" vertical="center" wrapText="1"/>
    </xf>
    <xf numFmtId="0" fontId="2" fillId="3" borderId="115" xfId="0" applyFont="1" applyFill="1" applyBorder="1" applyAlignment="1" applyProtection="1">
      <alignment horizontal="center" vertical="center" wrapText="1"/>
    </xf>
    <xf numFmtId="0" fontId="2" fillId="3" borderId="114"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2" fillId="3" borderId="112" xfId="0" applyFont="1" applyFill="1" applyBorder="1" applyAlignment="1" applyProtection="1">
      <alignment horizontal="center" vertical="center" wrapText="1"/>
    </xf>
    <xf numFmtId="0" fontId="2" fillId="3" borderId="110"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2" fontId="3" fillId="3" borderId="76" xfId="0" applyNumberFormat="1" applyFont="1" applyFill="1" applyBorder="1" applyAlignment="1" applyProtection="1">
      <alignment horizontal="center" vertical="center" wrapText="1"/>
    </xf>
    <xf numFmtId="2" fontId="3" fillId="3" borderId="77" xfId="0" applyNumberFormat="1" applyFont="1" applyFill="1" applyBorder="1" applyAlignment="1" applyProtection="1">
      <alignment horizontal="center" vertical="center" wrapText="1"/>
    </xf>
    <xf numFmtId="0" fontId="3" fillId="3" borderId="116" xfId="0" applyFont="1" applyFill="1" applyBorder="1" applyAlignment="1" applyProtection="1">
      <alignment horizontal="center" vertical="center" wrapText="1"/>
    </xf>
    <xf numFmtId="0" fontId="3" fillId="3" borderId="35" xfId="0"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31" fillId="3" borderId="48" xfId="0" applyFont="1" applyFill="1" applyBorder="1" applyAlignment="1" applyProtection="1">
      <alignment wrapText="1"/>
    </xf>
    <xf numFmtId="0" fontId="31" fillId="3" borderId="23" xfId="0" applyFont="1" applyFill="1" applyBorder="1" applyAlignment="1" applyProtection="1">
      <alignment wrapText="1"/>
    </xf>
    <xf numFmtId="0" fontId="2" fillId="3" borderId="48" xfId="0" applyFont="1" applyFill="1" applyBorder="1" applyAlignment="1" applyProtection="1">
      <alignment horizontal="center" vertical="center" wrapText="1"/>
    </xf>
    <xf numFmtId="0" fontId="31" fillId="3" borderId="108" xfId="0" applyFont="1" applyFill="1" applyBorder="1" applyAlignment="1" applyProtection="1">
      <alignment horizontal="center" vertical="center" wrapText="1"/>
    </xf>
    <xf numFmtId="0" fontId="31" fillId="3" borderId="113"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xf>
    <xf numFmtId="0" fontId="3" fillId="3" borderId="22"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69" fillId="2" borderId="44" xfId="11" applyFont="1" applyFill="1" applyBorder="1" applyAlignment="1" applyProtection="1">
      <alignment horizontal="center" vertical="center" wrapText="1"/>
    </xf>
    <xf numFmtId="3" fontId="33" fillId="2" borderId="20" xfId="0" applyNumberFormat="1" applyFont="1" applyFill="1" applyBorder="1" applyAlignment="1" applyProtection="1">
      <alignment horizontal="center" vertical="center" wrapText="1"/>
    </xf>
    <xf numFmtId="3" fontId="20" fillId="0" borderId="46" xfId="0" applyNumberFormat="1" applyFont="1" applyFill="1" applyBorder="1" applyAlignment="1" applyProtection="1">
      <alignment horizontal="right" vertical="center"/>
    </xf>
    <xf numFmtId="3" fontId="20" fillId="0" borderId="20" xfId="0" applyNumberFormat="1" applyFont="1" applyFill="1" applyBorder="1" applyAlignment="1" applyProtection="1">
      <alignment horizontal="right" vertical="center"/>
    </xf>
    <xf numFmtId="3" fontId="20" fillId="0" borderId="107" xfId="0" applyNumberFormat="1" applyFont="1" applyFill="1" applyBorder="1" applyAlignment="1" applyProtection="1">
      <alignment horizontal="right" vertical="center"/>
    </xf>
    <xf numFmtId="3" fontId="20" fillId="0" borderId="104" xfId="0" applyNumberFormat="1" applyFont="1" applyFill="1" applyBorder="1" applyAlignment="1" applyProtection="1">
      <alignment horizontal="right" vertical="center"/>
    </xf>
    <xf numFmtId="3" fontId="20" fillId="0" borderId="46" xfId="0" applyNumberFormat="1" applyFont="1" applyFill="1" applyBorder="1" applyAlignment="1" applyProtection="1">
      <alignment horizontal="right"/>
    </xf>
    <xf numFmtId="3" fontId="20" fillId="0" borderId="107" xfId="0" applyNumberFormat="1" applyFont="1" applyFill="1" applyBorder="1" applyAlignment="1" applyProtection="1">
      <alignment horizontal="right"/>
    </xf>
    <xf numFmtId="3" fontId="20" fillId="0" borderId="104" xfId="0" applyNumberFormat="1" applyFont="1" applyFill="1" applyBorder="1" applyAlignment="1" applyProtection="1">
      <alignment horizontal="right"/>
    </xf>
    <xf numFmtId="3" fontId="20" fillId="7" borderId="45" xfId="0" applyNumberFormat="1" applyFont="1" applyFill="1" applyBorder="1" applyAlignment="1" applyProtection="1">
      <alignment horizontal="right" wrapText="1"/>
    </xf>
    <xf numFmtId="0" fontId="69" fillId="2" borderId="47" xfId="11" applyFont="1" applyFill="1" applyBorder="1" applyAlignment="1" applyProtection="1">
      <alignment horizontal="center" vertical="center" wrapText="1"/>
    </xf>
    <xf numFmtId="3" fontId="33" fillId="2" borderId="24" xfId="0" applyNumberFormat="1" applyFont="1" applyFill="1" applyBorder="1" applyAlignment="1" applyProtection="1">
      <alignment horizontal="center" vertical="center" wrapText="1"/>
    </xf>
    <xf numFmtId="3" fontId="20" fillId="0" borderId="117" xfId="0" applyNumberFormat="1" applyFont="1" applyFill="1" applyBorder="1" applyAlignment="1" applyProtection="1">
      <alignment horizontal="right" vertical="center"/>
    </xf>
    <xf numFmtId="3" fontId="20" fillId="0" borderId="24" xfId="0" applyNumberFormat="1" applyFont="1" applyFill="1" applyBorder="1" applyAlignment="1" applyProtection="1">
      <alignment horizontal="right" vertical="center"/>
    </xf>
    <xf numFmtId="3" fontId="20" fillId="0" borderId="109" xfId="0" applyNumberFormat="1" applyFont="1" applyFill="1" applyBorder="1" applyAlignment="1" applyProtection="1">
      <alignment horizontal="right" vertical="center"/>
    </xf>
    <xf numFmtId="3" fontId="20" fillId="0" borderId="105" xfId="0" applyNumberFormat="1" applyFont="1" applyFill="1" applyBorder="1" applyAlignment="1" applyProtection="1">
      <alignment horizontal="right" vertical="center"/>
    </xf>
    <xf numFmtId="3" fontId="20" fillId="0" borderId="117" xfId="0" applyNumberFormat="1" applyFont="1" applyFill="1" applyBorder="1" applyAlignment="1" applyProtection="1">
      <alignment horizontal="right"/>
    </xf>
    <xf numFmtId="3" fontId="20" fillId="0" borderId="109" xfId="0" applyNumberFormat="1" applyFont="1" applyFill="1" applyBorder="1" applyAlignment="1" applyProtection="1">
      <alignment horizontal="right"/>
    </xf>
    <xf numFmtId="3" fontId="20" fillId="0" borderId="105" xfId="0" applyNumberFormat="1" applyFont="1" applyFill="1" applyBorder="1" applyAlignment="1" applyProtection="1">
      <alignment horizontal="right"/>
    </xf>
    <xf numFmtId="3" fontId="20" fillId="7" borderId="26" xfId="0" applyNumberFormat="1" applyFont="1" applyFill="1" applyBorder="1" applyAlignment="1" applyProtection="1">
      <alignment horizontal="right" wrapText="1"/>
    </xf>
    <xf numFmtId="3" fontId="20" fillId="0" borderId="0" xfId="0" applyNumberFormat="1" applyFont="1" applyFill="1" applyAlignment="1" applyProtection="1">
      <alignment horizontal="right"/>
    </xf>
    <xf numFmtId="3" fontId="20" fillId="7" borderId="26" xfId="0" applyNumberFormat="1" applyFont="1" applyFill="1" applyBorder="1" applyAlignment="1" applyProtection="1">
      <alignment horizontal="right"/>
    </xf>
    <xf numFmtId="0" fontId="69" fillId="2" borderId="32" xfId="11" applyFont="1" applyFill="1" applyBorder="1" applyAlignment="1" applyProtection="1">
      <alignment horizontal="center" vertical="center" wrapText="1"/>
    </xf>
    <xf numFmtId="3" fontId="20" fillId="0" borderId="118" xfId="0" applyNumberFormat="1" applyFont="1" applyFill="1" applyBorder="1" applyAlignment="1" applyProtection="1">
      <alignment horizontal="right" vertical="center"/>
    </xf>
    <xf numFmtId="3" fontId="20" fillId="0" borderId="32" xfId="0" applyNumberFormat="1" applyFont="1" applyFill="1" applyBorder="1" applyAlignment="1" applyProtection="1">
      <alignment horizontal="right" vertical="center"/>
    </xf>
    <xf numFmtId="3" fontId="20" fillId="0" borderId="111" xfId="0" applyNumberFormat="1" applyFont="1" applyFill="1" applyBorder="1" applyAlignment="1" applyProtection="1">
      <alignment horizontal="right" vertical="center"/>
    </xf>
    <xf numFmtId="3" fontId="20" fillId="0" borderId="115" xfId="0" applyNumberFormat="1" applyFont="1" applyFill="1" applyBorder="1" applyAlignment="1" applyProtection="1">
      <alignment horizontal="right" vertical="center"/>
    </xf>
    <xf numFmtId="3" fontId="20" fillId="0" borderId="118" xfId="0" applyNumberFormat="1" applyFont="1" applyFill="1" applyBorder="1" applyAlignment="1" applyProtection="1">
      <alignment horizontal="right"/>
    </xf>
    <xf numFmtId="3" fontId="20" fillId="0" borderId="111" xfId="0" applyNumberFormat="1" applyFont="1" applyFill="1" applyBorder="1" applyAlignment="1" applyProtection="1">
      <alignment horizontal="right"/>
    </xf>
    <xf numFmtId="3" fontId="20" fillId="0" borderId="115" xfId="0" applyNumberFormat="1" applyFont="1" applyFill="1" applyBorder="1" applyAlignment="1" applyProtection="1">
      <alignment horizontal="right"/>
    </xf>
    <xf numFmtId="3" fontId="20" fillId="7" borderId="112" xfId="0" applyNumberFormat="1" applyFont="1" applyFill="1" applyBorder="1" applyAlignment="1" applyProtection="1">
      <alignment horizontal="right" wrapText="1"/>
    </xf>
    <xf numFmtId="0" fontId="69" fillId="2" borderId="48" xfId="11" applyFont="1" applyFill="1" applyBorder="1" applyAlignment="1" applyProtection="1">
      <alignment horizontal="center"/>
    </xf>
    <xf numFmtId="3" fontId="33" fillId="2" borderId="23" xfId="0" applyNumberFormat="1" applyFont="1" applyFill="1" applyBorder="1" applyAlignment="1" applyProtection="1">
      <alignment horizontal="center" vertical="center" wrapText="1"/>
    </xf>
    <xf numFmtId="3" fontId="33" fillId="2" borderId="21" xfId="0" applyNumberFormat="1" applyFont="1" applyFill="1" applyBorder="1" applyAlignment="1" applyProtection="1">
      <alignment horizontal="right"/>
    </xf>
    <xf numFmtId="3" fontId="33" fillId="2" borderId="23" xfId="0" applyNumberFormat="1" applyFont="1" applyFill="1" applyBorder="1" applyAlignment="1" applyProtection="1">
      <alignment horizontal="right"/>
    </xf>
    <xf numFmtId="3" fontId="33" fillId="2" borderId="108" xfId="0" applyNumberFormat="1" applyFont="1" applyFill="1" applyBorder="1" applyAlignment="1" applyProtection="1">
      <alignment horizontal="right"/>
    </xf>
    <xf numFmtId="3" fontId="33" fillId="2" borderId="113" xfId="0" applyNumberFormat="1" applyFont="1" applyFill="1" applyBorder="1" applyAlignment="1" applyProtection="1">
      <alignment horizontal="right"/>
    </xf>
    <xf numFmtId="3" fontId="33" fillId="0" borderId="27" xfId="0" applyNumberFormat="1" applyFont="1" applyFill="1" applyBorder="1" applyAlignment="1" applyProtection="1">
      <alignment horizontal="right"/>
    </xf>
    <xf numFmtId="3" fontId="82" fillId="9" borderId="46" xfId="0" applyNumberFormat="1" applyFont="1" applyFill="1" applyBorder="1" applyAlignment="1" applyProtection="1">
      <alignment horizontal="right" vertical="center"/>
    </xf>
    <xf numFmtId="3" fontId="82" fillId="9" borderId="20" xfId="0" applyNumberFormat="1" applyFont="1" applyFill="1" applyBorder="1" applyAlignment="1" applyProtection="1">
      <alignment horizontal="right" vertical="center"/>
    </xf>
    <xf numFmtId="3" fontId="82" fillId="9" borderId="107" xfId="0" applyNumberFormat="1" applyFont="1" applyFill="1" applyBorder="1" applyAlignment="1" applyProtection="1">
      <alignment horizontal="right" vertical="center"/>
    </xf>
    <xf numFmtId="3" fontId="82" fillId="9" borderId="104" xfId="0" applyNumberFormat="1" applyFont="1" applyFill="1" applyBorder="1" applyAlignment="1" applyProtection="1">
      <alignment horizontal="right" vertical="center"/>
    </xf>
    <xf numFmtId="3" fontId="82" fillId="9" borderId="46" xfId="0" applyNumberFormat="1" applyFont="1" applyFill="1" applyBorder="1" applyAlignment="1" applyProtection="1">
      <alignment horizontal="right"/>
    </xf>
    <xf numFmtId="3" fontId="82" fillId="9" borderId="107" xfId="0" applyNumberFormat="1" applyFont="1" applyFill="1" applyBorder="1" applyAlignment="1" applyProtection="1">
      <alignment horizontal="right"/>
    </xf>
    <xf numFmtId="3" fontId="82" fillId="9" borderId="104" xfId="0" applyNumberFormat="1" applyFont="1" applyFill="1" applyBorder="1" applyAlignment="1" applyProtection="1">
      <alignment horizontal="right"/>
    </xf>
    <xf numFmtId="3" fontId="82" fillId="9" borderId="45" xfId="0" applyNumberFormat="1" applyFont="1" applyFill="1" applyBorder="1" applyAlignment="1" applyProtection="1">
      <alignment horizontal="right" wrapText="1"/>
    </xf>
    <xf numFmtId="3" fontId="82" fillId="9" borderId="117" xfId="0" applyNumberFormat="1" applyFont="1" applyFill="1" applyBorder="1" applyAlignment="1" applyProtection="1">
      <alignment horizontal="right" vertical="center"/>
    </xf>
    <xf numFmtId="3" fontId="82" fillId="9" borderId="24" xfId="0" applyNumberFormat="1" applyFont="1" applyFill="1" applyBorder="1" applyAlignment="1" applyProtection="1">
      <alignment horizontal="right" vertical="center"/>
    </xf>
    <xf numFmtId="3" fontId="82" fillId="9" borderId="109" xfId="0" applyNumberFormat="1" applyFont="1" applyFill="1" applyBorder="1" applyAlignment="1" applyProtection="1">
      <alignment horizontal="right" vertical="center"/>
    </xf>
    <xf numFmtId="3" fontId="82" fillId="9" borderId="105" xfId="0" applyNumberFormat="1" applyFont="1" applyFill="1" applyBorder="1" applyAlignment="1" applyProtection="1">
      <alignment horizontal="right" vertical="center"/>
    </xf>
    <xf numFmtId="3" fontId="82" fillId="9" borderId="117" xfId="0" applyNumberFormat="1" applyFont="1" applyFill="1" applyBorder="1" applyAlignment="1" applyProtection="1">
      <alignment horizontal="right"/>
    </xf>
    <xf numFmtId="3" fontId="82" fillId="9" borderId="109" xfId="0" applyNumberFormat="1" applyFont="1" applyFill="1" applyBorder="1" applyAlignment="1" applyProtection="1">
      <alignment horizontal="right"/>
    </xf>
    <xf numFmtId="3" fontId="82" fillId="9" borderId="105" xfId="0" applyNumberFormat="1" applyFont="1" applyFill="1" applyBorder="1" applyAlignment="1" applyProtection="1">
      <alignment horizontal="right"/>
    </xf>
    <xf numFmtId="3" fontId="82" fillId="9" borderId="26" xfId="0" applyNumberFormat="1" applyFont="1" applyFill="1" applyBorder="1" applyAlignment="1" applyProtection="1">
      <alignment horizontal="right" wrapText="1"/>
    </xf>
    <xf numFmtId="3" fontId="82" fillId="9" borderId="0" xfId="0" applyNumberFormat="1" applyFont="1" applyFill="1" applyAlignment="1" applyProtection="1">
      <alignment horizontal="right"/>
    </xf>
    <xf numFmtId="3" fontId="82" fillId="9" borderId="26" xfId="0" applyNumberFormat="1" applyFont="1" applyFill="1" applyBorder="1" applyAlignment="1" applyProtection="1">
      <alignment horizontal="right"/>
    </xf>
    <xf numFmtId="3" fontId="82" fillId="9" borderId="118" xfId="0" applyNumberFormat="1" applyFont="1" applyFill="1" applyBorder="1" applyAlignment="1" applyProtection="1">
      <alignment horizontal="right" vertical="center"/>
    </xf>
    <xf numFmtId="3" fontId="82" fillId="9" borderId="32" xfId="0" applyNumberFormat="1" applyFont="1" applyFill="1" applyBorder="1" applyAlignment="1" applyProtection="1">
      <alignment horizontal="right" vertical="center"/>
    </xf>
    <xf numFmtId="3" fontId="82" fillId="9" borderId="111" xfId="0" applyNumberFormat="1" applyFont="1" applyFill="1" applyBorder="1" applyAlignment="1" applyProtection="1">
      <alignment horizontal="right" vertical="center"/>
    </xf>
    <xf numFmtId="3" fontId="82" fillId="9" borderId="115" xfId="0" applyNumberFormat="1" applyFont="1" applyFill="1" applyBorder="1" applyAlignment="1" applyProtection="1">
      <alignment horizontal="right" vertical="center"/>
    </xf>
    <xf numFmtId="3" fontId="82" fillId="9" borderId="118" xfId="0" applyNumberFormat="1" applyFont="1" applyFill="1" applyBorder="1" applyAlignment="1" applyProtection="1">
      <alignment horizontal="right"/>
    </xf>
    <xf numFmtId="3" fontId="82" fillId="9" borderId="111" xfId="0" applyNumberFormat="1" applyFont="1" applyFill="1" applyBorder="1" applyAlignment="1" applyProtection="1">
      <alignment horizontal="right"/>
    </xf>
    <xf numFmtId="3" fontId="82" fillId="9" borderId="115" xfId="0" applyNumberFormat="1" applyFont="1" applyFill="1" applyBorder="1" applyAlignment="1" applyProtection="1">
      <alignment horizontal="right"/>
    </xf>
    <xf numFmtId="3" fontId="82" fillId="9" borderId="112" xfId="0" applyNumberFormat="1" applyFont="1" applyFill="1" applyBorder="1" applyAlignment="1" applyProtection="1">
      <alignment horizontal="right" wrapText="1"/>
    </xf>
    <xf numFmtId="3" fontId="83" fillId="9" borderId="21" xfId="0" applyNumberFormat="1" applyFont="1" applyFill="1" applyBorder="1" applyAlignment="1" applyProtection="1">
      <alignment horizontal="right"/>
    </xf>
    <xf numFmtId="3" fontId="83" fillId="9" borderId="23" xfId="0" applyNumberFormat="1" applyFont="1" applyFill="1" applyBorder="1" applyAlignment="1" applyProtection="1">
      <alignment horizontal="right"/>
    </xf>
    <xf numFmtId="3" fontId="83" fillId="9" borderId="108" xfId="0" applyNumberFormat="1" applyFont="1" applyFill="1" applyBorder="1" applyAlignment="1" applyProtection="1">
      <alignment horizontal="right"/>
    </xf>
    <xf numFmtId="3" fontId="83" fillId="9" borderId="113" xfId="0" applyNumberFormat="1" applyFont="1" applyFill="1" applyBorder="1" applyAlignment="1" applyProtection="1">
      <alignment horizontal="right"/>
    </xf>
    <xf numFmtId="3" fontId="83" fillId="9" borderId="27" xfId="0" applyNumberFormat="1" applyFont="1" applyFill="1" applyBorder="1" applyAlignment="1" applyProtection="1">
      <alignment horizontal="right"/>
    </xf>
    <xf numFmtId="3" fontId="20" fillId="0" borderId="0" xfId="0" applyNumberFormat="1" applyFont="1" applyAlignment="1" applyProtection="1">
      <alignment horizontal="center" vertical="center" wrapText="1"/>
    </xf>
    <xf numFmtId="0" fontId="15" fillId="2" borderId="0" xfId="12" applyFont="1" applyFill="1" applyAlignment="1" applyProtection="1">
      <alignment vertical="top"/>
    </xf>
    <xf numFmtId="0" fontId="69" fillId="6" borderId="0" xfId="12" applyFont="1" applyFill="1" applyAlignment="1" applyProtection="1">
      <alignment horizontal="left"/>
    </xf>
    <xf numFmtId="0" fontId="20" fillId="6" borderId="0" xfId="0" applyFont="1" applyFill="1" applyProtection="1"/>
    <xf numFmtId="3" fontId="20" fillId="2" borderId="0" xfId="0" applyNumberFormat="1" applyFont="1" applyFill="1" applyAlignment="1" applyProtection="1">
      <alignment vertical="top"/>
    </xf>
    <xf numFmtId="0" fontId="15" fillId="2" borderId="0" xfId="12" applyFont="1" applyFill="1" applyAlignment="1" applyProtection="1">
      <alignment vertical="center"/>
    </xf>
    <xf numFmtId="0" fontId="23" fillId="2" borderId="0" xfId="11" quotePrefix="1" applyFont="1" applyFill="1" applyProtection="1"/>
    <xf numFmtId="0" fontId="20" fillId="2" borderId="0" xfId="12" applyFont="1" applyFill="1" applyAlignment="1" applyProtection="1">
      <alignment vertical="center"/>
    </xf>
    <xf numFmtId="0" fontId="15" fillId="2" borderId="0" xfId="11" quotePrefix="1" applyFont="1" applyFill="1" applyProtection="1"/>
    <xf numFmtId="0" fontId="15" fillId="2" borderId="0" xfId="12" quotePrefix="1" applyFont="1" applyFill="1" applyAlignment="1" applyProtection="1">
      <alignment vertical="center"/>
    </xf>
    <xf numFmtId="0" fontId="15" fillId="2" borderId="0" xfId="12" applyFont="1" applyFill="1" applyAlignment="1" applyProtection="1">
      <alignment horizontal="left" vertical="center"/>
    </xf>
    <xf numFmtId="3" fontId="20" fillId="2" borderId="0" xfId="0" applyNumberFormat="1" applyFont="1" applyFill="1" applyAlignment="1" applyProtection="1">
      <alignment horizontal="center" vertical="center"/>
    </xf>
    <xf numFmtId="0" fontId="5" fillId="2" borderId="0" xfId="0" applyFont="1" applyFill="1" applyProtection="1"/>
    <xf numFmtId="0" fontId="20" fillId="2" borderId="0" xfId="0" applyFont="1" applyFill="1" applyAlignment="1" applyProtection="1">
      <alignment vertical="center"/>
    </xf>
    <xf numFmtId="3" fontId="20" fillId="2" borderId="0" xfId="7" applyNumberFormat="1" applyFont="1" applyFill="1" applyAlignment="1" applyProtection="1">
      <alignment horizontal="left" vertical="center"/>
    </xf>
    <xf numFmtId="3" fontId="20" fillId="0" borderId="0" xfId="7" applyNumberFormat="1" applyFont="1" applyAlignment="1" applyProtection="1">
      <alignment horizontal="left" vertical="center"/>
    </xf>
    <xf numFmtId="3" fontId="8" fillId="2" borderId="0" xfId="7" applyNumberFormat="1" applyFont="1" applyFill="1" applyAlignment="1" applyProtection="1">
      <alignment vertical="center"/>
    </xf>
    <xf numFmtId="3" fontId="20" fillId="2" borderId="0" xfId="7" applyNumberFormat="1" applyFont="1" applyFill="1" applyAlignment="1" applyProtection="1">
      <alignment horizontal="left" vertical="center" wrapText="1"/>
    </xf>
    <xf numFmtId="3" fontId="20" fillId="2" borderId="0" xfId="0" applyNumberFormat="1" applyFont="1" applyFill="1" applyAlignment="1" applyProtection="1">
      <alignment horizontal="left" vertical="top"/>
    </xf>
    <xf numFmtId="3" fontId="20" fillId="2" borderId="0" xfId="0" applyNumberFormat="1" applyFont="1" applyFill="1" applyAlignment="1" applyProtection="1">
      <alignment horizontal="center" vertical="center" wrapText="1"/>
    </xf>
    <xf numFmtId="0" fontId="20" fillId="2" borderId="0" xfId="0" applyFont="1" applyFill="1" applyAlignment="1" applyProtection="1">
      <alignment horizontal="left" wrapText="1"/>
    </xf>
    <xf numFmtId="3" fontId="20" fillId="2" borderId="0" xfId="0" applyNumberFormat="1" applyFont="1" applyFill="1" applyProtection="1"/>
    <xf numFmtId="0" fontId="3" fillId="2" borderId="0" xfId="13" applyFont="1" applyFill="1" applyProtection="1"/>
    <xf numFmtId="0" fontId="24" fillId="8" borderId="0" xfId="0" applyFont="1" applyFill="1" applyAlignment="1" applyProtection="1">
      <alignment horizontal="left" vertical="center" indent="13"/>
    </xf>
    <xf numFmtId="0" fontId="14" fillId="8" borderId="0" xfId="0" applyFont="1" applyFill="1" applyAlignment="1" applyProtection="1">
      <alignment horizontal="center" vertical="center"/>
    </xf>
    <xf numFmtId="0" fontId="24" fillId="8" borderId="0" xfId="0" applyFont="1" applyFill="1" applyAlignment="1" applyProtection="1">
      <alignment horizontal="center" vertical="center"/>
    </xf>
    <xf numFmtId="0" fontId="16" fillId="8" borderId="0" xfId="0" applyFont="1" applyFill="1" applyAlignment="1" applyProtection="1">
      <alignment horizontal="center" vertical="center" wrapText="1"/>
    </xf>
    <xf numFmtId="0" fontId="58" fillId="8" borderId="0" xfId="0" applyFont="1" applyFill="1" applyAlignment="1" applyProtection="1">
      <alignment horizontal="center" vertical="center" wrapText="1"/>
    </xf>
    <xf numFmtId="0" fontId="25" fillId="8" borderId="0" xfId="0" applyFont="1" applyFill="1" applyAlignment="1" applyProtection="1">
      <alignment horizontal="center" vertical="center"/>
    </xf>
    <xf numFmtId="0" fontId="17" fillId="8" borderId="0" xfId="0" applyFont="1" applyFill="1" applyAlignment="1" applyProtection="1">
      <alignment horizontal="center" vertical="center"/>
    </xf>
    <xf numFmtId="0" fontId="11" fillId="8" borderId="0" xfId="0" applyFont="1" applyFill="1" applyAlignment="1" applyProtection="1">
      <alignment horizontal="center" vertical="center"/>
    </xf>
    <xf numFmtId="0" fontId="8" fillId="8" borderId="0" xfId="0" applyFont="1" applyFill="1" applyProtection="1"/>
    <xf numFmtId="0" fontId="31" fillId="8" borderId="0" xfId="0" applyFont="1" applyFill="1" applyProtection="1"/>
    <xf numFmtId="0" fontId="2" fillId="3" borderId="42" xfId="14" applyFont="1" applyFill="1" applyBorder="1" applyAlignment="1" applyProtection="1">
      <alignment horizontal="center" vertical="center"/>
    </xf>
    <xf numFmtId="0" fontId="2" fillId="3" borderId="43" xfId="14" applyFont="1" applyFill="1" applyBorder="1" applyAlignment="1" applyProtection="1">
      <alignment horizontal="center" vertical="center"/>
    </xf>
    <xf numFmtId="0" fontId="2" fillId="3" borderId="7" xfId="14" applyFont="1" applyFill="1" applyBorder="1" applyAlignment="1" applyProtection="1">
      <alignment horizontal="center" vertical="center"/>
    </xf>
    <xf numFmtId="0" fontId="72" fillId="2" borderId="0" xfId="14" applyFont="1" applyFill="1" applyProtection="1"/>
    <xf numFmtId="0" fontId="2" fillId="3" borderId="44" xfId="14" applyFont="1" applyFill="1" applyBorder="1" applyAlignment="1" applyProtection="1">
      <alignment horizontal="center" vertical="center"/>
    </xf>
    <xf numFmtId="0" fontId="2" fillId="3" borderId="4" xfId="14" applyFont="1" applyFill="1" applyBorder="1" applyAlignment="1" applyProtection="1">
      <alignment horizontal="center" vertical="center"/>
    </xf>
    <xf numFmtId="0" fontId="8" fillId="3" borderId="45" xfId="0" applyFont="1" applyFill="1" applyBorder="1" applyAlignment="1" applyProtection="1">
      <alignment horizontal="center" vertical="center"/>
    </xf>
    <xf numFmtId="0" fontId="2" fillId="3" borderId="44" xfId="14" applyFont="1" applyFill="1" applyBorder="1" applyAlignment="1" applyProtection="1">
      <alignment horizontal="left" vertical="center" wrapText="1" indent="1"/>
    </xf>
    <xf numFmtId="0" fontId="2" fillId="3" borderId="4" xfId="14" applyFont="1" applyFill="1" applyBorder="1" applyAlignment="1" applyProtection="1">
      <alignment horizontal="left" vertical="center" wrapText="1" indent="1"/>
    </xf>
    <xf numFmtId="0" fontId="8" fillId="3" borderId="45" xfId="0" applyFont="1" applyFill="1" applyBorder="1" applyAlignment="1" applyProtection="1">
      <alignment horizontal="left" vertical="center" wrapText="1" indent="1"/>
    </xf>
    <xf numFmtId="0" fontId="2" fillId="3" borderId="20" xfId="14" applyFont="1" applyFill="1" applyBorder="1" applyAlignment="1" applyProtection="1">
      <alignment horizontal="center" vertical="center" wrapText="1"/>
    </xf>
    <xf numFmtId="0" fontId="3" fillId="2" borderId="0" xfId="14" applyFont="1" applyFill="1" applyProtection="1"/>
    <xf numFmtId="0" fontId="72" fillId="3" borderId="47" xfId="14" applyFont="1" applyFill="1" applyBorder="1" applyAlignment="1" applyProtection="1">
      <alignment horizontal="center" vertical="top" wrapText="1"/>
    </xf>
    <xf numFmtId="0" fontId="2" fillId="3" borderId="76" xfId="14" applyFont="1" applyFill="1" applyBorder="1" applyAlignment="1" applyProtection="1">
      <alignment horizontal="center" vertical="center" wrapText="1"/>
    </xf>
    <xf numFmtId="0" fontId="2" fillId="3" borderId="77" xfId="14" applyFont="1" applyFill="1" applyBorder="1" applyAlignment="1" applyProtection="1">
      <alignment horizontal="center" vertical="center" wrapText="1"/>
    </xf>
    <xf numFmtId="0" fontId="2" fillId="3" borderId="15" xfId="14" applyFont="1" applyFill="1" applyBorder="1" applyAlignment="1" applyProtection="1">
      <alignment horizontal="center" vertical="center" wrapText="1"/>
    </xf>
    <xf numFmtId="0" fontId="8" fillId="3" borderId="119" xfId="0" applyFont="1" applyFill="1" applyBorder="1" applyAlignment="1" applyProtection="1">
      <alignment horizontal="center" vertical="center" wrapText="1"/>
    </xf>
    <xf numFmtId="0" fontId="2" fillId="3" borderId="36" xfId="14" applyFont="1" applyFill="1" applyBorder="1" applyAlignment="1" applyProtection="1">
      <alignment horizontal="center" vertical="center" wrapText="1"/>
    </xf>
    <xf numFmtId="0" fontId="2" fillId="3" borderId="24" xfId="14" applyFont="1" applyFill="1" applyBorder="1" applyAlignment="1" applyProtection="1">
      <alignment horizontal="center" vertical="center" wrapText="1"/>
    </xf>
    <xf numFmtId="0" fontId="8" fillId="2" borderId="5" xfId="14" applyFont="1" applyFill="1" applyBorder="1" applyAlignment="1" applyProtection="1">
      <alignment horizontal="center"/>
    </xf>
    <xf numFmtId="0" fontId="2" fillId="3" borderId="48" xfId="14" applyFont="1" applyFill="1" applyBorder="1" applyAlignment="1" applyProtection="1">
      <alignment horizontal="center" vertical="top" wrapText="1"/>
    </xf>
    <xf numFmtId="0" fontId="2" fillId="3" borderId="108" xfId="14" applyFont="1" applyFill="1" applyBorder="1" applyAlignment="1" applyProtection="1">
      <alignment horizontal="center" vertical="center" wrapText="1"/>
    </xf>
    <xf numFmtId="0" fontId="72" fillId="3" borderId="113" xfId="14" applyFont="1" applyFill="1" applyBorder="1" applyAlignment="1" applyProtection="1">
      <alignment vertical="top" wrapText="1"/>
    </xf>
    <xf numFmtId="0" fontId="2" fillId="3" borderId="120" xfId="14" applyFont="1" applyFill="1" applyBorder="1" applyAlignment="1" applyProtection="1">
      <alignment horizontal="center" vertical="center" wrapText="1"/>
    </xf>
    <xf numFmtId="0" fontId="2" fillId="3" borderId="25" xfId="14" applyFont="1" applyFill="1" applyBorder="1" applyAlignment="1" applyProtection="1">
      <alignment horizontal="center" vertical="center" wrapText="1"/>
    </xf>
    <xf numFmtId="0" fontId="2" fillId="3" borderId="121" xfId="14" applyFont="1" applyFill="1" applyBorder="1" applyAlignment="1" applyProtection="1">
      <alignment horizontal="center" vertical="center" wrapText="1"/>
    </xf>
    <xf numFmtId="0" fontId="2" fillId="3" borderId="113" xfId="14" applyFont="1" applyFill="1" applyBorder="1" applyAlignment="1" applyProtection="1">
      <alignment horizontal="center" vertical="center" wrapText="1"/>
    </xf>
    <xf numFmtId="0" fontId="2" fillId="3" borderId="23" xfId="14" applyFont="1" applyFill="1" applyBorder="1" applyAlignment="1" applyProtection="1">
      <alignment horizontal="center" vertical="center" wrapText="1"/>
    </xf>
    <xf numFmtId="0" fontId="2" fillId="3" borderId="20" xfId="14" applyFont="1" applyFill="1" applyBorder="1" applyAlignment="1" applyProtection="1">
      <alignment horizontal="left" vertical="center" wrapText="1"/>
    </xf>
    <xf numFmtId="3" fontId="30" fillId="0" borderId="122" xfId="10" applyNumberFormat="1" applyFont="1" applyFill="1" applyBorder="1" applyAlignment="1" applyProtection="1">
      <alignment horizontal="right" vertical="center" wrapText="1"/>
    </xf>
    <xf numFmtId="3" fontId="30" fillId="0" borderId="123" xfId="10" applyNumberFormat="1" applyFont="1" applyFill="1" applyBorder="1" applyAlignment="1" applyProtection="1">
      <alignment horizontal="right" vertical="center" wrapText="1"/>
    </xf>
    <xf numFmtId="3" fontId="30" fillId="0" borderId="105" xfId="10" applyNumberFormat="1" applyFont="1" applyFill="1" applyBorder="1" applyAlignment="1" applyProtection="1">
      <alignment horizontal="right" vertical="center" wrapText="1"/>
    </xf>
    <xf numFmtId="3" fontId="30" fillId="0" borderId="39" xfId="10" applyNumberFormat="1" applyFont="1" applyFill="1" applyBorder="1" applyAlignment="1" applyProtection="1">
      <alignment horizontal="right" vertical="center" wrapText="1"/>
    </xf>
    <xf numFmtId="3" fontId="30" fillId="0" borderId="124" xfId="10" applyNumberFormat="1" applyFont="1" applyFill="1" applyBorder="1" applyAlignment="1" applyProtection="1">
      <alignment horizontal="right" vertical="center" wrapText="1"/>
    </xf>
    <xf numFmtId="3" fontId="30" fillId="0" borderId="24" xfId="10" applyNumberFormat="1" applyFont="1" applyFill="1" applyBorder="1" applyAlignment="1" applyProtection="1">
      <alignment horizontal="right" vertical="center" wrapText="1"/>
    </xf>
    <xf numFmtId="0" fontId="2" fillId="3" borderId="24" xfId="14" applyFont="1" applyFill="1" applyBorder="1" applyAlignment="1" applyProtection="1">
      <alignment horizontal="left" vertical="center" wrapText="1"/>
    </xf>
    <xf numFmtId="0" fontId="3" fillId="3" borderId="24" xfId="14" applyFont="1" applyFill="1" applyBorder="1" applyAlignment="1" applyProtection="1">
      <alignment horizontal="left" vertical="center" wrapText="1" indent="1"/>
    </xf>
    <xf numFmtId="3" fontId="31" fillId="0" borderId="122" xfId="10" applyNumberFormat="1" applyFont="1" applyFill="1" applyBorder="1" applyAlignment="1" applyProtection="1">
      <alignment horizontal="right" vertical="center" wrapText="1"/>
    </xf>
    <xf numFmtId="3" fontId="31" fillId="0" borderId="123" xfId="10" applyNumberFormat="1" applyFont="1" applyFill="1" applyBorder="1" applyAlignment="1" applyProtection="1">
      <alignment horizontal="right" vertical="center" wrapText="1"/>
    </xf>
    <xf numFmtId="3" fontId="31" fillId="0" borderId="109" xfId="10" applyNumberFormat="1" applyFont="1" applyFill="1" applyBorder="1" applyAlignment="1" applyProtection="1">
      <alignment horizontal="right" vertical="center" wrapText="1"/>
    </xf>
    <xf numFmtId="3" fontId="31" fillId="0" borderId="26" xfId="10" applyNumberFormat="1" applyFont="1" applyFill="1" applyBorder="1" applyAlignment="1" applyProtection="1">
      <alignment horizontal="right" vertical="center" wrapText="1"/>
    </xf>
    <xf numFmtId="3" fontId="31" fillId="0" borderId="124" xfId="10" applyNumberFormat="1" applyFont="1" applyFill="1" applyBorder="1" applyAlignment="1" applyProtection="1">
      <alignment horizontal="right" vertical="center" wrapText="1"/>
    </xf>
    <xf numFmtId="3" fontId="31" fillId="0" borderId="24" xfId="10" applyNumberFormat="1" applyFont="1" applyFill="1" applyBorder="1" applyAlignment="1" applyProtection="1">
      <alignment horizontal="right" vertical="center" wrapText="1"/>
    </xf>
    <xf numFmtId="3" fontId="31" fillId="0" borderId="105" xfId="10" applyNumberFormat="1" applyFont="1" applyFill="1" applyBorder="1" applyAlignment="1" applyProtection="1">
      <alignment horizontal="right" vertical="center" wrapText="1"/>
    </xf>
    <xf numFmtId="3" fontId="31" fillId="0" borderId="39" xfId="10" applyNumberFormat="1" applyFont="1" applyFill="1" applyBorder="1" applyAlignment="1" applyProtection="1">
      <alignment horizontal="right" vertical="center" wrapText="1"/>
    </xf>
    <xf numFmtId="3" fontId="31" fillId="0" borderId="0" xfId="10" applyNumberFormat="1" applyFont="1" applyFill="1" applyAlignment="1" applyProtection="1">
      <alignment horizontal="right" vertical="center" wrapText="1"/>
    </xf>
    <xf numFmtId="0" fontId="2" fillId="3" borderId="6" xfId="14" applyFont="1" applyFill="1" applyBorder="1" applyAlignment="1" applyProtection="1">
      <alignment horizontal="left" vertical="center" wrapText="1"/>
    </xf>
    <xf numFmtId="3" fontId="30" fillId="0" borderId="101" xfId="10" applyNumberFormat="1" applyFont="1" applyFill="1" applyBorder="1" applyAlignment="1" applyProtection="1">
      <alignment horizontal="right" vertical="center" wrapText="1"/>
    </xf>
    <xf numFmtId="3" fontId="30" fillId="0" borderId="125" xfId="10" applyNumberFormat="1" applyFont="1" applyFill="1" applyBorder="1" applyAlignment="1" applyProtection="1">
      <alignment horizontal="right" vertical="center" wrapText="1"/>
    </xf>
    <xf numFmtId="3" fontId="30" fillId="0" borderId="113" xfId="10" applyNumberFormat="1" applyFont="1" applyFill="1" applyBorder="1" applyAlignment="1" applyProtection="1">
      <alignment horizontal="right" vertical="center" wrapText="1"/>
    </xf>
    <xf numFmtId="3" fontId="30" fillId="0" borderId="22" xfId="10" applyNumberFormat="1" applyFont="1" applyFill="1" applyBorder="1" applyAlignment="1" applyProtection="1">
      <alignment horizontal="right" vertical="center" wrapText="1"/>
    </xf>
    <xf numFmtId="3" fontId="30" fillId="0" borderId="5" xfId="10" applyNumberFormat="1" applyFont="1" applyFill="1" applyBorder="1" applyAlignment="1" applyProtection="1">
      <alignment horizontal="right" vertical="center" wrapText="1"/>
    </xf>
    <xf numFmtId="3" fontId="30" fillId="0" borderId="23" xfId="10" applyNumberFormat="1" applyFont="1" applyFill="1" applyBorder="1" applyAlignment="1" applyProtection="1">
      <alignment horizontal="right" vertical="center" wrapText="1"/>
    </xf>
    <xf numFmtId="0" fontId="2" fillId="3" borderId="23" xfId="14" applyFont="1" applyFill="1" applyBorder="1" applyAlignment="1" applyProtection="1">
      <alignment horizontal="left" vertical="center" wrapText="1"/>
    </xf>
    <xf numFmtId="3" fontId="30" fillId="5" borderId="125" xfId="10" applyNumberFormat="1" applyFont="1" applyFill="1" applyBorder="1" applyAlignment="1" applyProtection="1">
      <alignment horizontal="right" vertical="center" wrapText="1"/>
    </xf>
    <xf numFmtId="3" fontId="30" fillId="0" borderId="126" xfId="10" applyNumberFormat="1" applyFont="1" applyFill="1" applyBorder="1" applyAlignment="1" applyProtection="1">
      <alignment horizontal="right" vertical="center" wrapText="1"/>
    </xf>
    <xf numFmtId="3" fontId="30" fillId="0" borderId="27" xfId="10" applyNumberFormat="1" applyFont="1" applyFill="1" applyBorder="1" applyAlignment="1" applyProtection="1">
      <alignment horizontal="right" vertical="center" wrapText="1"/>
    </xf>
    <xf numFmtId="3" fontId="30" fillId="0" borderId="127" xfId="10" applyNumberFormat="1" applyFont="1" applyFill="1" applyBorder="1" applyAlignment="1" applyProtection="1">
      <alignment horizontal="right" vertical="center" wrapText="1"/>
    </xf>
    <xf numFmtId="0" fontId="8" fillId="2" borderId="0" xfId="14" applyFont="1" applyFill="1" applyAlignment="1" applyProtection="1">
      <alignment horizontal="left" vertical="center"/>
    </xf>
    <xf numFmtId="0" fontId="73" fillId="2" borderId="0" xfId="14" quotePrefix="1" applyFont="1" applyFill="1" applyAlignment="1" applyProtection="1">
      <alignment horizontal="center" vertical="center" wrapText="1"/>
    </xf>
    <xf numFmtId="0" fontId="73" fillId="2" borderId="0" xfId="14" applyFont="1" applyFill="1" applyAlignment="1" applyProtection="1">
      <alignment horizontal="center" vertical="center" wrapText="1"/>
    </xf>
    <xf numFmtId="0" fontId="8" fillId="0" borderId="0" xfId="14" applyFont="1" applyAlignment="1" applyProtection="1">
      <alignment horizontal="left" vertical="center"/>
    </xf>
    <xf numFmtId="0" fontId="73" fillId="0" borderId="0" xfId="14" quotePrefix="1" applyFont="1" applyAlignment="1" applyProtection="1">
      <alignment horizontal="center" vertical="center" wrapText="1"/>
    </xf>
    <xf numFmtId="0" fontId="73" fillId="0" borderId="0" xfId="14" applyFont="1" applyAlignment="1" applyProtection="1">
      <alignment horizontal="center" vertical="center" wrapText="1"/>
    </xf>
    <xf numFmtId="0" fontId="8" fillId="2" borderId="0" xfId="14" applyFont="1" applyFill="1" applyAlignment="1" applyProtection="1">
      <alignment horizontal="left" vertical="center" wrapText="1"/>
    </xf>
    <xf numFmtId="0" fontId="8" fillId="2" borderId="0" xfId="14" applyFont="1" applyFill="1" applyAlignment="1" applyProtection="1">
      <alignment horizontal="left" vertical="center" wrapText="1"/>
    </xf>
    <xf numFmtId="0" fontId="8" fillId="0" borderId="0" xfId="0" applyFont="1" applyAlignment="1" applyProtection="1">
      <alignment vertical="top"/>
    </xf>
    <xf numFmtId="0" fontId="8" fillId="0" borderId="0" xfId="0" applyFont="1" applyAlignment="1" applyProtection="1">
      <alignment horizontal="left" vertical="top" wrapText="1"/>
    </xf>
    <xf numFmtId="0" fontId="24" fillId="0" borderId="0" xfId="0" applyFont="1" applyAlignment="1" applyProtection="1">
      <alignment horizontal="left" vertical="center" indent="13"/>
    </xf>
    <xf numFmtId="0" fontId="74" fillId="0" borderId="0" xfId="0" applyFont="1" applyAlignment="1" applyProtection="1">
      <alignment horizontal="center" vertical="center"/>
    </xf>
    <xf numFmtId="0" fontId="8" fillId="0" borderId="0" xfId="0" applyFont="1" applyAlignment="1" applyProtection="1">
      <alignment horizontal="center" vertical="center"/>
    </xf>
    <xf numFmtId="0" fontId="17" fillId="0" borderId="0" xfId="4" applyFont="1" applyAlignment="1" applyProtection="1">
      <alignment horizontal="center" wrapText="1"/>
    </xf>
    <xf numFmtId="0" fontId="74" fillId="0" borderId="0" xfId="0" applyFont="1" applyAlignment="1" applyProtection="1">
      <alignment horizontal="center" wrapText="1"/>
    </xf>
    <xf numFmtId="0" fontId="59" fillId="0" borderId="0" xfId="4" applyFont="1" applyAlignment="1" applyProtection="1">
      <alignment horizontal="center" wrapText="1"/>
    </xf>
    <xf numFmtId="0" fontId="8" fillId="0" borderId="0" xfId="0" applyFont="1" applyAlignment="1" applyProtection="1">
      <alignment horizontal="center" wrapText="1"/>
    </xf>
    <xf numFmtId="0" fontId="31" fillId="0" borderId="0" xfId="0" applyFont="1" applyProtection="1"/>
    <xf numFmtId="0" fontId="2" fillId="3" borderId="42" xfId="10" applyFont="1" applyFill="1" applyBorder="1" applyAlignment="1" applyProtection="1">
      <alignment horizontal="center" vertical="center" wrapText="1"/>
    </xf>
    <xf numFmtId="0" fontId="2" fillId="3" borderId="43" xfId="10" applyFont="1" applyFill="1" applyBorder="1" applyAlignment="1" applyProtection="1">
      <alignment horizontal="center" vertical="center" wrapText="1"/>
    </xf>
    <xf numFmtId="0" fontId="72" fillId="2" borderId="0" xfId="10" applyFont="1" applyFill="1" applyProtection="1"/>
    <xf numFmtId="0" fontId="2" fillId="3" borderId="44" xfId="10" applyFont="1" applyFill="1" applyBorder="1" applyAlignment="1" applyProtection="1">
      <alignment horizontal="left" vertical="center" wrapText="1" indent="2"/>
    </xf>
    <xf numFmtId="0" fontId="2" fillId="3" borderId="45" xfId="10" applyFont="1" applyFill="1" applyBorder="1" applyAlignment="1" applyProtection="1">
      <alignment horizontal="left" vertical="center" wrapText="1" indent="2"/>
    </xf>
    <xf numFmtId="0" fontId="2" fillId="3" borderId="10" xfId="14" applyFont="1" applyFill="1" applyBorder="1" applyAlignment="1" applyProtection="1">
      <alignment horizontal="left" vertical="center" wrapText="1" indent="1"/>
    </xf>
    <xf numFmtId="0" fontId="8" fillId="3" borderId="45" xfId="0" applyFont="1" applyFill="1" applyBorder="1" applyAlignment="1" applyProtection="1">
      <alignment horizontal="center" vertical="center" wrapText="1"/>
    </xf>
    <xf numFmtId="0" fontId="3" fillId="2" borderId="0" xfId="10" applyFont="1" applyFill="1" applyProtection="1"/>
    <xf numFmtId="0" fontId="72" fillId="3" borderId="47" xfId="10" applyFont="1" applyFill="1" applyBorder="1" applyAlignment="1" applyProtection="1">
      <alignment horizontal="center" vertical="top" wrapText="1"/>
    </xf>
    <xf numFmtId="0" fontId="2" fillId="3" borderId="35" xfId="10" applyFont="1" applyFill="1" applyBorder="1" applyAlignment="1" applyProtection="1">
      <alignment horizontal="center" vertical="center" wrapText="1"/>
    </xf>
    <xf numFmtId="0" fontId="72" fillId="3" borderId="47" xfId="10" applyFont="1" applyFill="1" applyBorder="1" applyAlignment="1" applyProtection="1">
      <alignment vertical="top" wrapText="1"/>
    </xf>
    <xf numFmtId="0" fontId="2" fillId="3" borderId="0" xfId="10" applyFont="1" applyFill="1" applyAlignment="1" applyProtection="1">
      <alignment horizontal="center" vertical="center" wrapText="1"/>
    </xf>
    <xf numFmtId="0" fontId="2" fillId="3" borderId="39" xfId="10" applyFont="1" applyFill="1" applyBorder="1" applyAlignment="1" applyProtection="1">
      <alignment horizontal="center" vertical="center" wrapText="1"/>
    </xf>
    <xf numFmtId="0" fontId="2" fillId="3" borderId="47" xfId="10" applyFont="1" applyFill="1" applyBorder="1" applyAlignment="1" applyProtection="1">
      <alignment vertical="top" wrapText="1"/>
    </xf>
    <xf numFmtId="0" fontId="8" fillId="3" borderId="39" xfId="0" applyFont="1" applyFill="1" applyBorder="1" applyAlignment="1" applyProtection="1">
      <alignment horizontal="center" vertical="center" wrapText="1"/>
    </xf>
    <xf numFmtId="0" fontId="8" fillId="2" borderId="27" xfId="10" applyFont="1" applyFill="1" applyBorder="1" applyAlignment="1" applyProtection="1">
      <alignment horizontal="center"/>
    </xf>
    <xf numFmtId="0" fontId="72" fillId="3" borderId="48" xfId="10" applyFont="1" applyFill="1" applyBorder="1" applyAlignment="1" applyProtection="1">
      <alignment horizontal="center" vertical="top" wrapText="1"/>
    </xf>
    <xf numFmtId="0" fontId="3" fillId="3" borderId="22" xfId="10" applyFont="1" applyFill="1" applyBorder="1" applyAlignment="1" applyProtection="1">
      <alignment horizontal="center" vertical="center" wrapText="1"/>
    </xf>
    <xf numFmtId="0" fontId="2" fillId="3" borderId="48" xfId="10" applyFont="1" applyFill="1" applyBorder="1" applyAlignment="1" applyProtection="1">
      <alignment horizontal="center" vertical="top" wrapText="1"/>
    </xf>
    <xf numFmtId="0" fontId="2" fillId="3" borderId="5" xfId="10" applyFont="1" applyFill="1" applyBorder="1" applyAlignment="1" applyProtection="1">
      <alignment horizontal="center" vertical="center" wrapText="1"/>
    </xf>
    <xf numFmtId="0" fontId="8" fillId="3" borderId="22" xfId="0" applyFont="1" applyFill="1" applyBorder="1" applyAlignment="1" applyProtection="1">
      <alignment horizontal="center" vertical="center" wrapText="1"/>
    </xf>
    <xf numFmtId="0" fontId="2" fillId="3" borderId="20" xfId="10" applyFont="1" applyFill="1" applyBorder="1" applyAlignment="1" applyProtection="1">
      <alignment horizontal="left" vertical="center" wrapText="1"/>
    </xf>
    <xf numFmtId="3" fontId="30" fillId="0" borderId="44" xfId="10" applyNumberFormat="1" applyFont="1" applyFill="1" applyBorder="1" applyAlignment="1" applyProtection="1">
      <alignment horizontal="right" vertical="center" wrapText="1"/>
    </xf>
    <xf numFmtId="3" fontId="30" fillId="0" borderId="29" xfId="10" applyNumberFormat="1" applyFont="1" applyFill="1" applyBorder="1" applyAlignment="1" applyProtection="1">
      <alignment horizontal="right" vertical="center" wrapText="1"/>
    </xf>
    <xf numFmtId="3" fontId="30" fillId="0" borderId="4" xfId="10" applyNumberFormat="1" applyFont="1" applyFill="1" applyBorder="1" applyAlignment="1" applyProtection="1">
      <alignment horizontal="right" vertical="center" wrapText="1"/>
    </xf>
    <xf numFmtId="0" fontId="2" fillId="3" borderId="24" xfId="10" applyFont="1" applyFill="1" applyBorder="1" applyAlignment="1" applyProtection="1">
      <alignment horizontal="left" vertical="center" wrapText="1"/>
    </xf>
    <xf numFmtId="3" fontId="30" fillId="0" borderId="47" xfId="10" applyNumberFormat="1" applyFont="1" applyFill="1" applyBorder="1" applyAlignment="1" applyProtection="1">
      <alignment horizontal="right" vertical="center" wrapText="1"/>
    </xf>
    <xf numFmtId="3" fontId="30" fillId="0" borderId="0" xfId="10" applyNumberFormat="1" applyFont="1" applyFill="1" applyAlignment="1" applyProtection="1">
      <alignment horizontal="right" vertical="center" wrapText="1"/>
    </xf>
    <xf numFmtId="0" fontId="3" fillId="3" borderId="24" xfId="10" applyFont="1" applyFill="1" applyBorder="1" applyAlignment="1" applyProtection="1">
      <alignment horizontal="left" vertical="center" wrapText="1" indent="1"/>
    </xf>
    <xf numFmtId="3" fontId="31" fillId="0" borderId="47" xfId="10" applyNumberFormat="1" applyFont="1" applyFill="1" applyBorder="1" applyAlignment="1" applyProtection="1">
      <alignment horizontal="right" vertical="center" wrapText="1"/>
    </xf>
    <xf numFmtId="3" fontId="31" fillId="6" borderId="39" xfId="10" applyNumberFormat="1" applyFont="1" applyFill="1" applyBorder="1" applyAlignment="1" applyProtection="1">
      <alignment horizontal="right" vertical="center" wrapText="1"/>
    </xf>
    <xf numFmtId="0" fontId="3" fillId="3" borderId="23" xfId="10" applyFont="1" applyFill="1" applyBorder="1" applyAlignment="1" applyProtection="1">
      <alignment horizontal="left" vertical="center" wrapText="1" indent="1"/>
    </xf>
    <xf numFmtId="3" fontId="31" fillId="0" borderId="48" xfId="10" applyNumberFormat="1" applyFont="1" applyFill="1" applyBorder="1" applyAlignment="1" applyProtection="1">
      <alignment horizontal="right" vertical="center" wrapText="1"/>
    </xf>
    <xf numFmtId="3" fontId="31" fillId="0" borderId="22" xfId="10" applyNumberFormat="1" applyFont="1" applyFill="1" applyBorder="1" applyAlignment="1" applyProtection="1">
      <alignment horizontal="right" vertical="center" wrapText="1"/>
    </xf>
    <xf numFmtId="3" fontId="31" fillId="0" borderId="5" xfId="10" applyNumberFormat="1" applyFont="1" applyFill="1" applyBorder="1" applyAlignment="1" applyProtection="1">
      <alignment horizontal="right" vertical="center" wrapText="1"/>
    </xf>
    <xf numFmtId="0" fontId="2" fillId="3" borderId="6" xfId="10" applyFont="1" applyFill="1" applyBorder="1" applyAlignment="1" applyProtection="1">
      <alignment horizontal="left" vertical="center" wrapText="1"/>
    </xf>
    <xf numFmtId="3" fontId="30" fillId="0" borderId="42" xfId="10" applyNumberFormat="1" applyFont="1" applyFill="1" applyBorder="1" applyAlignment="1" applyProtection="1">
      <alignment horizontal="right" vertical="center" wrapText="1"/>
    </xf>
    <xf numFmtId="3" fontId="30" fillId="0" borderId="17" xfId="10" applyNumberFormat="1" applyFont="1" applyFill="1" applyBorder="1" applyAlignment="1" applyProtection="1">
      <alignment horizontal="right" vertical="center" wrapText="1"/>
    </xf>
    <xf numFmtId="3" fontId="30" fillId="0" borderId="43" xfId="10" applyNumberFormat="1" applyFont="1" applyFill="1" applyBorder="1" applyAlignment="1" applyProtection="1">
      <alignment horizontal="right" vertical="center" wrapText="1"/>
    </xf>
    <xf numFmtId="3" fontId="30" fillId="6" borderId="6" xfId="10" applyNumberFormat="1" applyFont="1" applyFill="1" applyBorder="1" applyAlignment="1" applyProtection="1">
      <alignment horizontal="right" vertical="center" wrapText="1"/>
    </xf>
    <xf numFmtId="0" fontId="2" fillId="3" borderId="23" xfId="10" applyFont="1" applyFill="1" applyBorder="1" applyAlignment="1" applyProtection="1">
      <alignment horizontal="left" vertical="center" wrapText="1"/>
    </xf>
    <xf numFmtId="3" fontId="30" fillId="0" borderId="6" xfId="10" applyNumberFormat="1" applyFont="1" applyFill="1" applyBorder="1" applyAlignment="1" applyProtection="1">
      <alignment horizontal="right" vertical="center" wrapText="1"/>
    </xf>
    <xf numFmtId="0" fontId="2" fillId="3" borderId="44" xfId="10" applyFont="1" applyFill="1" applyBorder="1" applyAlignment="1" applyProtection="1">
      <alignment vertical="center" wrapText="1"/>
    </xf>
    <xf numFmtId="0" fontId="8" fillId="3" borderId="4" xfId="0" applyFont="1" applyFill="1" applyBorder="1" applyAlignment="1" applyProtection="1">
      <alignment horizontal="right" vertical="center" wrapText="1"/>
    </xf>
    <xf numFmtId="0" fontId="8" fillId="3" borderId="45" xfId="0" applyFont="1" applyFill="1" applyBorder="1" applyAlignment="1" applyProtection="1">
      <alignment horizontal="right" vertical="center" wrapText="1"/>
    </xf>
    <xf numFmtId="0" fontId="3" fillId="3" borderId="42" xfId="10" applyFont="1" applyFill="1" applyBorder="1" applyAlignment="1" applyProtection="1">
      <alignment vertical="center" wrapText="1"/>
    </xf>
    <xf numFmtId="3" fontId="31" fillId="0" borderId="6" xfId="10" applyNumberFormat="1" applyFont="1" applyFill="1" applyBorder="1" applyAlignment="1" applyProtection="1">
      <alignment horizontal="right" vertical="center" wrapText="1"/>
    </xf>
    <xf numFmtId="3" fontId="30" fillId="6" borderId="48" xfId="10" applyNumberFormat="1" applyFont="1" applyFill="1" applyBorder="1" applyAlignment="1" applyProtection="1">
      <alignment horizontal="right" vertical="center" wrapText="1"/>
    </xf>
    <xf numFmtId="3" fontId="30" fillId="6" borderId="5" xfId="10" applyNumberFormat="1" applyFont="1" applyFill="1" applyBorder="1" applyAlignment="1" applyProtection="1">
      <alignment horizontal="right" vertical="center" wrapText="1"/>
    </xf>
    <xf numFmtId="3" fontId="76" fillId="6" borderId="27" xfId="10" applyNumberFormat="1" applyFont="1" applyFill="1" applyBorder="1" applyAlignment="1" applyProtection="1">
      <alignment horizontal="right" vertical="center" wrapText="1"/>
    </xf>
    <xf numFmtId="3" fontId="30" fillId="6" borderId="42" xfId="10" applyNumberFormat="1" applyFont="1" applyFill="1" applyBorder="1" applyAlignment="1" applyProtection="1">
      <alignment horizontal="right" vertical="center" wrapText="1"/>
    </xf>
    <xf numFmtId="3" fontId="30" fillId="6" borderId="43" xfId="10" applyNumberFormat="1" applyFont="1" applyFill="1" applyBorder="1" applyAlignment="1" applyProtection="1">
      <alignment horizontal="right" vertical="center" wrapText="1"/>
    </xf>
    <xf numFmtId="3" fontId="76" fillId="6" borderId="7" xfId="10" applyNumberFormat="1" applyFont="1" applyFill="1" applyBorder="1" applyAlignment="1" applyProtection="1">
      <alignment horizontal="right" vertical="center" wrapText="1"/>
    </xf>
    <xf numFmtId="0" fontId="8" fillId="2" borderId="0" xfId="10" applyFont="1" applyFill="1" applyAlignment="1" applyProtection="1">
      <alignment horizontal="left" vertical="center"/>
    </xf>
    <xf numFmtId="0" fontId="8" fillId="0" borderId="0" xfId="0" applyFont="1" applyAlignment="1" applyProtection="1">
      <alignment horizontal="left" wrapText="1"/>
    </xf>
    <xf numFmtId="0" fontId="14" fillId="2" borderId="0" xfId="0" applyFont="1" applyFill="1" applyAlignment="1" applyProtection="1">
      <alignment horizontal="center" vertical="center"/>
    </xf>
    <xf numFmtId="0" fontId="51" fillId="2" borderId="0" xfId="0" applyFont="1" applyFill="1" applyProtection="1"/>
    <xf numFmtId="0" fontId="47" fillId="3" borderId="8" xfId="0" applyFont="1" applyFill="1" applyBorder="1" applyAlignment="1" applyProtection="1">
      <alignment horizontal="center" vertical="center"/>
    </xf>
    <xf numFmtId="0" fontId="47" fillId="3" borderId="9" xfId="0" applyFont="1" applyFill="1" applyBorder="1" applyAlignment="1" applyProtection="1">
      <alignment horizontal="center" vertical="center"/>
    </xf>
    <xf numFmtId="0" fontId="47" fillId="3" borderId="10" xfId="0" applyFont="1" applyFill="1" applyBorder="1" applyAlignment="1" applyProtection="1">
      <alignment horizontal="center" vertical="center"/>
    </xf>
    <xf numFmtId="0" fontId="12" fillId="3" borderId="47" xfId="0" applyFont="1" applyFill="1" applyBorder="1" applyAlignment="1" applyProtection="1">
      <alignment horizontal="left" vertical="top" wrapText="1" indent="1"/>
    </xf>
    <xf numFmtId="0" fontId="12" fillId="3" borderId="0" xfId="0" applyFont="1" applyFill="1" applyAlignment="1" applyProtection="1">
      <alignment horizontal="left" vertical="top" wrapText="1" indent="1"/>
    </xf>
    <xf numFmtId="0" fontId="12" fillId="3" borderId="77" xfId="0" applyFont="1" applyFill="1" applyBorder="1" applyAlignment="1" applyProtection="1">
      <alignment horizontal="center" vertical="center" wrapText="1"/>
    </xf>
    <xf numFmtId="0" fontId="12" fillId="3" borderId="35" xfId="0" applyFont="1" applyFill="1" applyBorder="1" applyAlignment="1" applyProtection="1">
      <alignment horizontal="center" vertical="center" wrapText="1"/>
    </xf>
    <xf numFmtId="0" fontId="12" fillId="3" borderId="117" xfId="0" applyFont="1" applyFill="1" applyBorder="1" applyAlignment="1" applyProtection="1">
      <alignment horizontal="left" vertical="top" wrapText="1"/>
    </xf>
    <xf numFmtId="0" fontId="12" fillId="3" borderId="77" xfId="0" applyFont="1" applyFill="1" applyBorder="1" applyAlignment="1" applyProtection="1">
      <alignment horizontal="left" vertical="top" wrapText="1" indent="1"/>
    </xf>
    <xf numFmtId="0" fontId="12" fillId="3" borderId="30" xfId="0" applyFont="1" applyFill="1" applyBorder="1" applyAlignment="1" applyProtection="1">
      <alignment horizontal="left" vertical="top" wrapText="1"/>
    </xf>
    <xf numFmtId="0" fontId="12" fillId="3" borderId="76" xfId="0" applyFont="1" applyFill="1" applyBorder="1" applyAlignment="1" applyProtection="1">
      <alignment horizontal="left" vertical="top" wrapText="1"/>
    </xf>
    <xf numFmtId="0" fontId="12" fillId="3" borderId="105" xfId="0" applyFont="1" applyFill="1" applyBorder="1" applyAlignment="1" applyProtection="1">
      <alignment horizontal="center" vertical="center" wrapText="1"/>
    </xf>
    <xf numFmtId="0" fontId="12" fillId="3" borderId="39"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0" fontId="12" fillId="3" borderId="118" xfId="0" applyFont="1" applyFill="1" applyBorder="1" applyAlignment="1" applyProtection="1">
      <alignment horizontal="left" vertical="top" wrapText="1"/>
    </xf>
    <xf numFmtId="0" fontId="12" fillId="3" borderId="111" xfId="0" applyFont="1" applyFill="1" applyBorder="1" applyAlignment="1" applyProtection="1">
      <alignment horizontal="left" vertical="top" wrapText="1"/>
    </xf>
    <xf numFmtId="0" fontId="12" fillId="3" borderId="108" xfId="0" applyFont="1" applyFill="1" applyBorder="1" applyAlignment="1" applyProtection="1">
      <alignment horizontal="left" vertical="top" wrapText="1"/>
    </xf>
    <xf numFmtId="0" fontId="12" fillId="3" borderId="113" xfId="0" applyFont="1" applyFill="1" applyBorder="1" applyAlignment="1" applyProtection="1">
      <alignment horizontal="center" vertical="center" wrapText="1"/>
    </xf>
    <xf numFmtId="0" fontId="12" fillId="3" borderId="22" xfId="0" applyFont="1" applyFill="1" applyBorder="1" applyAlignment="1" applyProtection="1">
      <alignment horizontal="center" vertical="center" wrapText="1"/>
    </xf>
    <xf numFmtId="0" fontId="8" fillId="2" borderId="0" xfId="0" applyFont="1" applyFill="1" applyAlignment="1" applyProtection="1">
      <alignment horizontal="left" indent="1"/>
    </xf>
    <xf numFmtId="0" fontId="12" fillId="3" borderId="128" xfId="0" applyFont="1" applyFill="1" applyBorder="1" applyAlignment="1" applyProtection="1">
      <alignment horizontal="left" vertical="center" wrapText="1"/>
    </xf>
    <xf numFmtId="3" fontId="66" fillId="0" borderId="79" xfId="0" applyNumberFormat="1" applyFont="1" applyFill="1" applyBorder="1" applyAlignment="1" applyProtection="1">
      <alignment horizontal="center" vertical="center" wrapText="1"/>
    </xf>
    <xf numFmtId="3" fontId="66" fillId="0" borderId="80" xfId="0" applyNumberFormat="1" applyFont="1" applyFill="1" applyBorder="1" applyAlignment="1" applyProtection="1">
      <alignment horizontal="center" vertical="center" wrapText="1"/>
    </xf>
    <xf numFmtId="3" fontId="20" fillId="0" borderId="80" xfId="0" applyNumberFormat="1" applyFont="1" applyFill="1" applyBorder="1" applyAlignment="1" applyProtection="1">
      <alignment horizontal="center" vertical="center" wrapText="1"/>
    </xf>
    <xf numFmtId="3" fontId="66" fillId="0" borderId="81" xfId="0" applyNumberFormat="1" applyFont="1" applyFill="1" applyBorder="1" applyAlignment="1" applyProtection="1">
      <alignment horizontal="center" vertical="center" wrapText="1"/>
    </xf>
    <xf numFmtId="3" fontId="66" fillId="0" borderId="85" xfId="0" applyNumberFormat="1" applyFont="1" applyFill="1" applyBorder="1" applyAlignment="1" applyProtection="1">
      <alignment horizontal="center" vertical="center" wrapText="1"/>
    </xf>
    <xf numFmtId="3" fontId="66" fillId="0" borderId="88" xfId="0" applyNumberFormat="1" applyFont="1" applyFill="1" applyBorder="1" applyAlignment="1" applyProtection="1">
      <alignment horizontal="center" vertical="center" wrapText="1"/>
    </xf>
    <xf numFmtId="3" fontId="66" fillId="0" borderId="89" xfId="0" applyNumberFormat="1" applyFont="1" applyFill="1" applyBorder="1" applyAlignment="1" applyProtection="1">
      <alignment horizontal="center" vertical="center" wrapText="1"/>
    </xf>
    <xf numFmtId="3" fontId="20" fillId="0" borderId="89" xfId="0" applyNumberFormat="1" applyFont="1" applyFill="1" applyBorder="1" applyAlignment="1" applyProtection="1">
      <alignment horizontal="center" vertical="center" wrapText="1"/>
    </xf>
    <xf numFmtId="3" fontId="66" fillId="0" borderId="90" xfId="0" applyNumberFormat="1" applyFont="1" applyFill="1" applyBorder="1" applyAlignment="1" applyProtection="1">
      <alignment horizontal="center" vertical="center" wrapText="1"/>
    </xf>
    <xf numFmtId="3" fontId="66" fillId="0" borderId="92" xfId="0" applyNumberFormat="1" applyFont="1" applyFill="1" applyBorder="1" applyAlignment="1" applyProtection="1">
      <alignment horizontal="center" vertical="center" wrapText="1"/>
    </xf>
    <xf numFmtId="3" fontId="66" fillId="0" borderId="95" xfId="0" applyNumberFormat="1" applyFont="1" applyFill="1" applyBorder="1" applyAlignment="1" applyProtection="1">
      <alignment horizontal="center" vertical="center" wrapText="1"/>
    </xf>
    <xf numFmtId="3" fontId="66" fillId="0" borderId="96" xfId="0" applyNumberFormat="1" applyFont="1" applyFill="1" applyBorder="1" applyAlignment="1" applyProtection="1">
      <alignment horizontal="center" vertical="center" wrapText="1"/>
    </xf>
    <xf numFmtId="3" fontId="20" fillId="0" borderId="96" xfId="0" applyNumberFormat="1" applyFont="1" applyFill="1" applyBorder="1" applyAlignment="1" applyProtection="1">
      <alignment horizontal="center" vertical="center" wrapText="1"/>
    </xf>
    <xf numFmtId="3" fontId="66" fillId="0" borderId="97" xfId="0" applyNumberFormat="1" applyFont="1" applyFill="1" applyBorder="1" applyAlignment="1" applyProtection="1">
      <alignment horizontal="center" vertical="center" wrapText="1"/>
    </xf>
    <xf numFmtId="3" fontId="66" fillId="0" borderId="99" xfId="0" applyNumberFormat="1" applyFont="1" applyFill="1" applyBorder="1" applyAlignment="1" applyProtection="1">
      <alignment horizontal="center" vertical="center" wrapText="1"/>
    </xf>
    <xf numFmtId="0" fontId="8" fillId="2" borderId="0" xfId="0" applyFont="1" applyFill="1" applyAlignment="1" applyProtection="1">
      <alignment horizontal="left" vertical="top" wrapText="1"/>
    </xf>
    <xf numFmtId="0" fontId="8" fillId="2" borderId="0" xfId="0" applyFont="1" applyFill="1" applyAlignment="1" applyProtection="1">
      <alignment horizontal="left" wrapText="1"/>
    </xf>
    <xf numFmtId="0" fontId="77" fillId="2" borderId="0" xfId="0" applyFont="1" applyFill="1" applyAlignment="1" applyProtection="1">
      <alignment horizontal="center" vertical="center"/>
    </xf>
    <xf numFmtId="0" fontId="78" fillId="2" borderId="0" xfId="0" applyFont="1" applyFill="1" applyAlignment="1" applyProtection="1">
      <alignment horizontal="center" vertical="center"/>
    </xf>
    <xf numFmtId="0" fontId="79" fillId="2" borderId="0" xfId="0" applyFont="1" applyFill="1" applyAlignment="1" applyProtection="1">
      <alignment horizontal="center" vertical="center"/>
    </xf>
    <xf numFmtId="0" fontId="12" fillId="3" borderId="75" xfId="0" applyFont="1" applyFill="1" applyBorder="1" applyAlignment="1" applyProtection="1">
      <alignment horizontal="left" vertical="center" wrapText="1"/>
    </xf>
    <xf numFmtId="0" fontId="8" fillId="3" borderId="15" xfId="0" applyFont="1" applyFill="1" applyBorder="1" applyAlignment="1" applyProtection="1">
      <alignment vertical="center" wrapText="1"/>
    </xf>
    <xf numFmtId="0" fontId="8" fillId="3" borderId="119" xfId="0" applyFont="1" applyFill="1" applyBorder="1" applyAlignment="1" applyProtection="1">
      <alignment vertical="center" wrapText="1"/>
    </xf>
    <xf numFmtId="0" fontId="12" fillId="3" borderId="77" xfId="0" applyFont="1" applyFill="1" applyBorder="1" applyAlignment="1" applyProtection="1">
      <alignment horizontal="left" vertical="center" wrapText="1"/>
    </xf>
    <xf numFmtId="0" fontId="12" fillId="3" borderId="30" xfId="0" applyFont="1" applyFill="1" applyBorder="1" applyAlignment="1" applyProtection="1">
      <alignment horizontal="left" vertical="center" wrapText="1"/>
    </xf>
    <xf numFmtId="0" fontId="12" fillId="3" borderId="77" xfId="0" applyFont="1" applyFill="1" applyBorder="1" applyAlignment="1" applyProtection="1">
      <alignment horizontal="left" vertical="center" wrapText="1"/>
    </xf>
    <xf numFmtId="0" fontId="12" fillId="3" borderId="108" xfId="0" applyFont="1" applyFill="1" applyBorder="1" applyAlignment="1" applyProtection="1">
      <alignment horizontal="left" vertical="top" wrapText="1"/>
    </xf>
    <xf numFmtId="0" fontId="12" fillId="3" borderId="25" xfId="0" applyFont="1" applyFill="1" applyBorder="1" applyAlignment="1" applyProtection="1">
      <alignment horizontal="center" vertical="center" wrapText="1"/>
    </xf>
    <xf numFmtId="3" fontId="20" fillId="0" borderId="79" xfId="0" applyNumberFormat="1" applyFont="1" applyFill="1" applyBorder="1" applyAlignment="1" applyProtection="1">
      <alignment horizontal="center" vertical="center" wrapText="1"/>
    </xf>
    <xf numFmtId="3" fontId="20" fillId="0" borderId="83" xfId="0" applyNumberFormat="1" applyFont="1" applyFill="1" applyBorder="1" applyAlignment="1" applyProtection="1">
      <alignment horizontal="center" vertical="center" wrapText="1"/>
    </xf>
    <xf numFmtId="3" fontId="20" fillId="0" borderId="88" xfId="0" applyNumberFormat="1" applyFont="1" applyFill="1" applyBorder="1" applyAlignment="1" applyProtection="1">
      <alignment horizontal="center" vertical="center" wrapText="1"/>
    </xf>
    <xf numFmtId="3" fontId="20" fillId="0" borderId="92" xfId="0" applyNumberFormat="1" applyFont="1" applyFill="1" applyBorder="1" applyAlignment="1" applyProtection="1">
      <alignment horizontal="center" vertical="center" wrapText="1"/>
    </xf>
    <xf numFmtId="3" fontId="20" fillId="6" borderId="89" xfId="0" applyNumberFormat="1" applyFont="1" applyFill="1" applyBorder="1" applyAlignment="1" applyProtection="1">
      <alignment horizontal="center" vertical="center" wrapText="1"/>
    </xf>
    <xf numFmtId="3" fontId="20" fillId="6" borderId="88" xfId="0" applyNumberFormat="1" applyFont="1" applyFill="1" applyBorder="1" applyAlignment="1" applyProtection="1">
      <alignment horizontal="center" vertical="center" wrapText="1"/>
    </xf>
    <xf numFmtId="3" fontId="20" fillId="6" borderId="92" xfId="0" applyNumberFormat="1" applyFont="1" applyFill="1" applyBorder="1" applyAlignment="1" applyProtection="1">
      <alignment horizontal="center" vertical="center" wrapText="1"/>
    </xf>
    <xf numFmtId="3" fontId="20" fillId="0" borderId="95" xfId="0" applyNumberFormat="1" applyFont="1" applyFill="1" applyBorder="1" applyAlignment="1" applyProtection="1">
      <alignment horizontal="center" vertical="center" wrapText="1"/>
    </xf>
    <xf numFmtId="3" fontId="20" fillId="0" borderId="99" xfId="0" applyNumberFormat="1" applyFont="1" applyFill="1" applyBorder="1" applyAlignment="1" applyProtection="1">
      <alignment horizontal="center" vertical="center" wrapText="1"/>
    </xf>
    <xf numFmtId="0" fontId="8" fillId="2" borderId="0" xfId="0" applyFont="1" applyFill="1" applyAlignment="1" applyProtection="1">
      <alignment vertical="top"/>
    </xf>
    <xf numFmtId="0" fontId="80" fillId="2" borderId="0" xfId="15" applyFont="1" applyFill="1" applyAlignment="1" applyProtection="1">
      <alignment horizontal="center" vertical="center"/>
    </xf>
    <xf numFmtId="0" fontId="81" fillId="0" borderId="0" xfId="15" applyFont="1" applyProtection="1"/>
    <xf numFmtId="0" fontId="28" fillId="2" borderId="0" xfId="15" applyFont="1" applyFill="1" applyAlignment="1" applyProtection="1">
      <alignment horizontal="center" vertical="center" wrapText="1"/>
    </xf>
    <xf numFmtId="0" fontId="28" fillId="2" borderId="0" xfId="15" applyFont="1" applyFill="1" applyAlignment="1" applyProtection="1">
      <alignment horizontal="center" vertical="center" wrapText="1" shrinkToFit="1"/>
    </xf>
    <xf numFmtId="0" fontId="32" fillId="7" borderId="103" xfId="15" applyFont="1" applyFill="1" applyBorder="1" applyAlignment="1" applyProtection="1">
      <alignment horizontal="left" vertical="center" wrapText="1"/>
    </xf>
    <xf numFmtId="0" fontId="29" fillId="7" borderId="111" xfId="15" applyFont="1" applyFill="1" applyBorder="1" applyAlignment="1" applyProtection="1">
      <alignment horizontal="center" vertical="center" wrapText="1"/>
    </xf>
    <xf numFmtId="0" fontId="29" fillId="7" borderId="34" xfId="15" applyFont="1" applyFill="1" applyBorder="1" applyAlignment="1" applyProtection="1">
      <alignment horizontal="left" vertical="center" wrapText="1"/>
    </xf>
  </cellXfs>
  <cellStyles count="17">
    <cellStyle name="Comma" xfId="1" builtinId="3"/>
    <cellStyle name="Normal" xfId="0" builtinId="0"/>
    <cellStyle name="Normal 10" xfId="2" xr:uid="{3D0B424C-5A97-4F77-9782-094C3B76F521}"/>
    <cellStyle name="Normal 15 3" xfId="10" xr:uid="{F4201D92-E88D-4BB7-B84D-F1FA7CA9C382}"/>
    <cellStyle name="Normal 15 4" xfId="14" xr:uid="{28178453-ADD3-4577-9227-9AC339F6FE1A}"/>
    <cellStyle name="Normal 16" xfId="5" xr:uid="{A097F1CE-942F-4ED9-B32B-6510E90C67AB}"/>
    <cellStyle name="Normal 18" xfId="15" xr:uid="{C2AE6E29-75EB-4ADD-B425-2399E9EAEA29}"/>
    <cellStyle name="Normal 2 2 2" xfId="7" xr:uid="{8F18337C-63E1-4B40-83C4-2A2ACDBB4A4A}"/>
    <cellStyle name="Normal 2 3" xfId="12" xr:uid="{E2C411D9-60AA-4384-B32A-B6E081D916A2}"/>
    <cellStyle name="Normal 3 3" xfId="11" xr:uid="{0A787527-9ACA-4AD7-94E8-4BE07D9EB28C}"/>
    <cellStyle name="Normal 8 2 6 2" xfId="4" xr:uid="{C889EF60-7B54-49CF-BA51-6DA341D06241}"/>
    <cellStyle name="Normal 8 2 6 2 3" xfId="13" xr:uid="{96257D4F-DEA9-4F45-8870-DEA6862F5500}"/>
    <cellStyle name="Normal 8 2 6 4 2" xfId="6" xr:uid="{E0755BD7-98D6-4C0A-915C-F7A9D970A692}"/>
    <cellStyle name="Normal_17 MKR IM 2 2" xfId="9" xr:uid="{B4FE4D28-592E-4C0D-B01F-E2BC40DA3920}"/>
    <cellStyle name="Normal_ListMarketRiskParameters" xfId="8" xr:uid="{B6AB864B-1859-4F61-AEF4-9A92A5EFA8B0}"/>
    <cellStyle name="Percent 7" xfId="16" xr:uid="{E4E694BD-17DF-4F7E-9FFE-AD767CF225EE}"/>
    <cellStyle name="Standard 3 2" xfId="3" xr:uid="{9C8DBF22-9E08-466C-BDC0-B7385C5C84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5461001</xdr:colOff>
      <xdr:row>0</xdr:row>
      <xdr:rowOff>139545</xdr:rowOff>
    </xdr:from>
    <xdr:to>
      <xdr:col>2</xdr:col>
      <xdr:colOff>1130875</xdr:colOff>
      <xdr:row>0</xdr:row>
      <xdr:rowOff>679825</xdr:rowOff>
    </xdr:to>
    <xdr:pic>
      <xdr:nvPicPr>
        <xdr:cNvPr id="2" name="Picture 1">
          <a:extLst>
            <a:ext uri="{FF2B5EF4-FFF2-40B4-BE49-F238E27FC236}">
              <a16:creationId xmlns:a16="http://schemas.microsoft.com/office/drawing/2014/main" id="{64AC5918-681D-44EA-BFCB-704F1CC07F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8651" y="139545"/>
          <a:ext cx="2204024" cy="5402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1920875</xdr:colOff>
      <xdr:row>1</xdr:row>
      <xdr:rowOff>470313</xdr:rowOff>
    </xdr:to>
    <xdr:pic>
      <xdr:nvPicPr>
        <xdr:cNvPr id="2" name="Picture 1">
          <a:extLst>
            <a:ext uri="{FF2B5EF4-FFF2-40B4-BE49-F238E27FC236}">
              <a16:creationId xmlns:a16="http://schemas.microsoft.com/office/drawing/2014/main" id="{CFEFB4EF-1BC9-4C40-8B54-E53CB8EA7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298450"/>
          <a:ext cx="1920875" cy="4703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113631</xdr:colOff>
      <xdr:row>0</xdr:row>
      <xdr:rowOff>254001</xdr:rowOff>
    </xdr:from>
    <xdr:to>
      <xdr:col>1</xdr:col>
      <xdr:colOff>2034506</xdr:colOff>
      <xdr:row>1</xdr:row>
      <xdr:rowOff>423525</xdr:rowOff>
    </xdr:to>
    <xdr:pic>
      <xdr:nvPicPr>
        <xdr:cNvPr id="2" name="Picture 1">
          <a:extLst>
            <a:ext uri="{FF2B5EF4-FFF2-40B4-BE49-F238E27FC236}">
              <a16:creationId xmlns:a16="http://schemas.microsoft.com/office/drawing/2014/main" id="{71A6DCDB-B28F-4AAC-BC1B-CA17582A7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431" y="254001"/>
          <a:ext cx="1920875" cy="4679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495300</xdr:colOff>
      <xdr:row>0</xdr:row>
      <xdr:rowOff>254000</xdr:rowOff>
    </xdr:from>
    <xdr:to>
      <xdr:col>1</xdr:col>
      <xdr:colOff>822325</xdr:colOff>
      <xdr:row>0</xdr:row>
      <xdr:rowOff>724313</xdr:rowOff>
    </xdr:to>
    <xdr:pic>
      <xdr:nvPicPr>
        <xdr:cNvPr id="2" name="Picture 1">
          <a:extLst>
            <a:ext uri="{FF2B5EF4-FFF2-40B4-BE49-F238E27FC236}">
              <a16:creationId xmlns:a16="http://schemas.microsoft.com/office/drawing/2014/main" id="{5C46CB3D-66B0-4F9F-B230-7E29C024C6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254000"/>
          <a:ext cx="1920875" cy="4703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44450</xdr:colOff>
      <xdr:row>0</xdr:row>
      <xdr:rowOff>127000</xdr:rowOff>
    </xdr:from>
    <xdr:to>
      <xdr:col>1</xdr:col>
      <xdr:colOff>1965325</xdr:colOff>
      <xdr:row>2</xdr:row>
      <xdr:rowOff>95663</xdr:rowOff>
    </xdr:to>
    <xdr:pic>
      <xdr:nvPicPr>
        <xdr:cNvPr id="2" name="Picture 1">
          <a:extLst>
            <a:ext uri="{FF2B5EF4-FFF2-40B4-BE49-F238E27FC236}">
              <a16:creationId xmlns:a16="http://schemas.microsoft.com/office/drawing/2014/main" id="{0786A585-8931-4E4E-8698-AB390F1A8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127000"/>
          <a:ext cx="1920875" cy="4703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1920875</xdr:colOff>
      <xdr:row>2</xdr:row>
      <xdr:rowOff>143742</xdr:rowOff>
    </xdr:to>
    <xdr:pic>
      <xdr:nvPicPr>
        <xdr:cNvPr id="2" name="Picture 1">
          <a:extLst>
            <a:ext uri="{FF2B5EF4-FFF2-40B4-BE49-F238E27FC236}">
              <a16:creationId xmlns:a16="http://schemas.microsoft.com/office/drawing/2014/main" id="{83389C54-736C-45D1-BAED-FFC70BFE8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300" y="165100"/>
          <a:ext cx="1920875" cy="4739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1920875</xdr:colOff>
      <xdr:row>2</xdr:row>
      <xdr:rowOff>143742</xdr:rowOff>
    </xdr:to>
    <xdr:pic>
      <xdr:nvPicPr>
        <xdr:cNvPr id="2" name="Picture 1">
          <a:extLst>
            <a:ext uri="{FF2B5EF4-FFF2-40B4-BE49-F238E27FC236}">
              <a16:creationId xmlns:a16="http://schemas.microsoft.com/office/drawing/2014/main" id="{EFA8106C-914E-4066-93A3-1C5E641B2F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 y="165100"/>
          <a:ext cx="1920875" cy="47394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1920875</xdr:colOff>
      <xdr:row>3</xdr:row>
      <xdr:rowOff>965</xdr:rowOff>
    </xdr:to>
    <xdr:pic>
      <xdr:nvPicPr>
        <xdr:cNvPr id="2" name="Picture 1">
          <a:extLst>
            <a:ext uri="{FF2B5EF4-FFF2-40B4-BE49-F238E27FC236}">
              <a16:creationId xmlns:a16="http://schemas.microsoft.com/office/drawing/2014/main" id="{FA297334-0AA0-4F3C-8DE6-58AA7568EE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 y="165100"/>
          <a:ext cx="1920875" cy="47003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501650</xdr:colOff>
      <xdr:row>0</xdr:row>
      <xdr:rowOff>228600</xdr:rowOff>
    </xdr:from>
    <xdr:to>
      <xdr:col>0</xdr:col>
      <xdr:colOff>2422525</xdr:colOff>
      <xdr:row>0</xdr:row>
      <xdr:rowOff>698913</xdr:rowOff>
    </xdr:to>
    <xdr:pic>
      <xdr:nvPicPr>
        <xdr:cNvPr id="2" name="Picture 1">
          <a:extLst>
            <a:ext uri="{FF2B5EF4-FFF2-40B4-BE49-F238E27FC236}">
              <a16:creationId xmlns:a16="http://schemas.microsoft.com/office/drawing/2014/main" id="{D796FF63-D61F-4967-A491-20A49F014D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650" y="228600"/>
          <a:ext cx="1920875" cy="470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150812</xdr:colOff>
      <xdr:row>1</xdr:row>
      <xdr:rowOff>23813</xdr:rowOff>
    </xdr:from>
    <xdr:to>
      <xdr:col>1</xdr:col>
      <xdr:colOff>2071687</xdr:colOff>
      <xdr:row>2</xdr:row>
      <xdr:rowOff>73439</xdr:rowOff>
    </xdr:to>
    <xdr:pic>
      <xdr:nvPicPr>
        <xdr:cNvPr id="2" name="Picture 1">
          <a:extLst>
            <a:ext uri="{FF2B5EF4-FFF2-40B4-BE49-F238E27FC236}">
              <a16:creationId xmlns:a16="http://schemas.microsoft.com/office/drawing/2014/main" id="{06C54BDD-35A8-478F-9370-9AB000164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812" y="176213"/>
          <a:ext cx="1920875" cy="4687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346364</xdr:colOff>
      <xdr:row>1</xdr:row>
      <xdr:rowOff>161636</xdr:rowOff>
    </xdr:from>
    <xdr:to>
      <xdr:col>2</xdr:col>
      <xdr:colOff>1216603</xdr:colOff>
      <xdr:row>2</xdr:row>
      <xdr:rowOff>210540</xdr:rowOff>
    </xdr:to>
    <xdr:pic>
      <xdr:nvPicPr>
        <xdr:cNvPr id="2" name="Picture 1">
          <a:extLst>
            <a:ext uri="{FF2B5EF4-FFF2-40B4-BE49-F238E27FC236}">
              <a16:creationId xmlns:a16="http://schemas.microsoft.com/office/drawing/2014/main" id="{4789D0B9-2222-43DC-A63F-29BF0B3DBF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364" y="314036"/>
          <a:ext cx="1917989" cy="4680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107950</xdr:colOff>
      <xdr:row>0</xdr:row>
      <xdr:rowOff>215900</xdr:rowOff>
    </xdr:from>
    <xdr:to>
      <xdr:col>1</xdr:col>
      <xdr:colOff>2028825</xdr:colOff>
      <xdr:row>2</xdr:row>
      <xdr:rowOff>413</xdr:rowOff>
    </xdr:to>
    <xdr:pic>
      <xdr:nvPicPr>
        <xdr:cNvPr id="2" name="Picture 1">
          <a:extLst>
            <a:ext uri="{FF2B5EF4-FFF2-40B4-BE49-F238E27FC236}">
              <a16:creationId xmlns:a16="http://schemas.microsoft.com/office/drawing/2014/main" id="{06C160DA-B0C3-4288-9E6A-6EB3BC9372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215900"/>
          <a:ext cx="1920875" cy="4703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119943</xdr:colOff>
      <xdr:row>0</xdr:row>
      <xdr:rowOff>141110</xdr:rowOff>
    </xdr:from>
    <xdr:to>
      <xdr:col>1</xdr:col>
      <xdr:colOff>2040818</xdr:colOff>
      <xdr:row>2</xdr:row>
      <xdr:rowOff>4645</xdr:rowOff>
    </xdr:to>
    <xdr:pic>
      <xdr:nvPicPr>
        <xdr:cNvPr id="2" name="Picture 1">
          <a:extLst>
            <a:ext uri="{FF2B5EF4-FFF2-40B4-BE49-F238E27FC236}">
              <a16:creationId xmlns:a16="http://schemas.microsoft.com/office/drawing/2014/main" id="{93CC532A-F711-440D-ACB0-658626A2D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243" y="141110"/>
          <a:ext cx="1920875" cy="4667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139700</xdr:colOff>
      <xdr:row>0</xdr:row>
      <xdr:rowOff>114300</xdr:rowOff>
    </xdr:from>
    <xdr:to>
      <xdr:col>1</xdr:col>
      <xdr:colOff>2060575</xdr:colOff>
      <xdr:row>2</xdr:row>
      <xdr:rowOff>70263</xdr:rowOff>
    </xdr:to>
    <xdr:pic>
      <xdr:nvPicPr>
        <xdr:cNvPr id="2" name="Picture 1">
          <a:extLst>
            <a:ext uri="{FF2B5EF4-FFF2-40B4-BE49-F238E27FC236}">
              <a16:creationId xmlns:a16="http://schemas.microsoft.com/office/drawing/2014/main" id="{99C947B7-ABCE-47E7-B126-C06F13C2E5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114300"/>
          <a:ext cx="1920875" cy="4703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0</xdr:colOff>
      <xdr:row>4</xdr:row>
      <xdr:rowOff>29845</xdr:rowOff>
    </xdr:to>
    <xdr:pic>
      <xdr:nvPicPr>
        <xdr:cNvPr id="2" name="Picture 1">
          <a:extLst>
            <a:ext uri="{FF2B5EF4-FFF2-40B4-BE49-F238E27FC236}">
              <a16:creationId xmlns:a16="http://schemas.microsoft.com/office/drawing/2014/main" id="{E2B99F4A-2078-4D09-8728-2934FDE6DC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850" y="165100"/>
          <a:ext cx="0" cy="1007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0</xdr:colOff>
      <xdr:row>4</xdr:row>
      <xdr:rowOff>29845</xdr:rowOff>
    </xdr:to>
    <xdr:pic>
      <xdr:nvPicPr>
        <xdr:cNvPr id="3" name="Picture 2">
          <a:extLst>
            <a:ext uri="{FF2B5EF4-FFF2-40B4-BE49-F238E27FC236}">
              <a16:creationId xmlns:a16="http://schemas.microsoft.com/office/drawing/2014/main" id="{12C0AC25-C9A3-46C3-9273-5C23D88B5D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850" y="165100"/>
          <a:ext cx="0" cy="1007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9071</xdr:colOff>
      <xdr:row>1</xdr:row>
      <xdr:rowOff>90714</xdr:rowOff>
    </xdr:from>
    <xdr:to>
      <xdr:col>3</xdr:col>
      <xdr:colOff>15875</xdr:colOff>
      <xdr:row>2</xdr:row>
      <xdr:rowOff>397742</xdr:rowOff>
    </xdr:to>
    <xdr:pic>
      <xdr:nvPicPr>
        <xdr:cNvPr id="4" name="Picture 3">
          <a:extLst>
            <a:ext uri="{FF2B5EF4-FFF2-40B4-BE49-F238E27FC236}">
              <a16:creationId xmlns:a16="http://schemas.microsoft.com/office/drawing/2014/main" id="{D6145797-FB30-4FBB-89B8-B2130B57E4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2321" y="255814"/>
          <a:ext cx="1924504" cy="4721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42332</xdr:colOff>
      <xdr:row>2</xdr:row>
      <xdr:rowOff>0</xdr:rowOff>
    </xdr:from>
    <xdr:to>
      <xdr:col>2</xdr:col>
      <xdr:colOff>1963207</xdr:colOff>
      <xdr:row>3</xdr:row>
      <xdr:rowOff>68147</xdr:rowOff>
    </xdr:to>
    <xdr:pic>
      <xdr:nvPicPr>
        <xdr:cNvPr id="2" name="Picture 1">
          <a:extLst>
            <a:ext uri="{FF2B5EF4-FFF2-40B4-BE49-F238E27FC236}">
              <a16:creationId xmlns:a16="http://schemas.microsoft.com/office/drawing/2014/main" id="{065DE755-137A-4AC5-875B-20BE247AD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032" y="330200"/>
          <a:ext cx="1920875" cy="47454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5291</xdr:colOff>
      <xdr:row>2</xdr:row>
      <xdr:rowOff>306272</xdr:rowOff>
    </xdr:to>
    <xdr:pic>
      <xdr:nvPicPr>
        <xdr:cNvPr id="2" name="Picture 1">
          <a:extLst>
            <a:ext uri="{FF2B5EF4-FFF2-40B4-BE49-F238E27FC236}">
              <a16:creationId xmlns:a16="http://schemas.microsoft.com/office/drawing/2014/main" id="{7041AF0B-08D5-473E-B0F4-790251DB9D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 y="165100"/>
          <a:ext cx="1922991" cy="4713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1320%20-%20Transparency%20exercises\2024\Data%20process\Master%20Templates\Master_ITS.xlsb" TargetMode="External"/><Relationship Id="rId1" Type="http://schemas.openxmlformats.org/officeDocument/2006/relationships/externalLinkPath" Target="file:///X:\1320%20-%20Transparency%20exercises\2024\Data%20process\Master%20Templates\Master_IT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Key metrics"/>
      <sheetName val="Leverage"/>
      <sheetName val="Capital"/>
      <sheetName val="RWA OV1"/>
      <sheetName val="P&amp;L"/>
      <sheetName val="Assets"/>
      <sheetName val="Liabilities"/>
      <sheetName val="Market Risk"/>
      <sheetName val="Credit Risk_STA_a"/>
      <sheetName val="Credit Risk_STA_b"/>
      <sheetName val="Credit Risk_IRB_a"/>
      <sheetName val="Credit Risk_IRB_b"/>
      <sheetName val="Sovereign"/>
      <sheetName val="NPE"/>
      <sheetName val="Forborne exposures"/>
      <sheetName val="NACE"/>
      <sheetName val="Collateral"/>
      <sheetName val="Relevant previous FAQs"/>
      <sheetName val="CR_Temp_Selection"/>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C004F-093E-4A9A-B381-485F18DF1CDF}">
  <sheetPr>
    <tabColor theme="3"/>
    <pageSetUpPr fitToPage="1"/>
  </sheetPr>
  <dimension ref="A1:E133"/>
  <sheetViews>
    <sheetView showGridLines="0" tabSelected="1" zoomScale="85" zoomScaleNormal="85" workbookViewId="0">
      <selection activeCell="C5" sqref="C5"/>
    </sheetView>
  </sheetViews>
  <sheetFormatPr defaultColWidth="0" defaultRowHeight="0" customHeight="1" zeroHeight="1" x14ac:dyDescent="0.3"/>
  <cols>
    <col min="1" max="1" width="3.54296875" style="4" customWidth="1"/>
    <col min="2" max="3" width="93.54296875" style="7" customWidth="1"/>
    <col min="4" max="4" width="4.81640625" style="7" customWidth="1"/>
    <col min="5" max="5" width="0" style="7" hidden="1" customWidth="1"/>
    <col min="6" max="16384" width="9.1796875" style="7" hidden="1"/>
  </cols>
  <sheetData>
    <row r="1" spans="1:4" ht="54.75" customHeight="1" x14ac:dyDescent="0.8">
      <c r="A1" s="4" t="s">
        <v>0</v>
      </c>
      <c r="B1" s="5" t="s">
        <v>1</v>
      </c>
      <c r="C1" s="5"/>
      <c r="D1" s="6"/>
    </row>
    <row r="2" spans="1:4" ht="12.75" customHeight="1" x14ac:dyDescent="0.8">
      <c r="A2" s="8">
        <v>45540</v>
      </c>
      <c r="B2" s="5"/>
      <c r="C2" s="5"/>
      <c r="D2" s="6"/>
    </row>
    <row r="3" spans="1:4" ht="41.25" customHeight="1" x14ac:dyDescent="0.8">
      <c r="A3" s="4" t="s">
        <v>2</v>
      </c>
      <c r="B3" s="5"/>
      <c r="C3" s="5"/>
      <c r="D3" s="6"/>
    </row>
    <row r="4" spans="1:4" ht="21" customHeight="1" thickBot="1" x14ac:dyDescent="0.9">
      <c r="A4" s="9">
        <v>45540.335428240738</v>
      </c>
      <c r="B4" s="10"/>
      <c r="C4" s="10"/>
      <c r="D4" s="11"/>
    </row>
    <row r="5" spans="1:4" s="15" customFormat="1" ht="38.25" customHeight="1" x14ac:dyDescent="0.25">
      <c r="A5" s="12" t="s">
        <v>3</v>
      </c>
      <c r="B5" s="13" t="s">
        <v>4</v>
      </c>
      <c r="C5" s="14" t="s">
        <v>5</v>
      </c>
    </row>
    <row r="6" spans="1:4" s="15" customFormat="1" ht="38.25" customHeight="1" x14ac:dyDescent="0.25">
      <c r="A6" s="9">
        <v>45540.425694444442</v>
      </c>
      <c r="B6" s="16" t="s">
        <v>6</v>
      </c>
      <c r="C6" s="17" t="s">
        <v>7</v>
      </c>
    </row>
    <row r="7" spans="1:4" s="15" customFormat="1" ht="38.25" customHeight="1" thickBot="1" x14ac:dyDescent="0.3">
      <c r="A7" s="12"/>
      <c r="B7" s="18" t="s">
        <v>8</v>
      </c>
      <c r="C7" s="19" t="s">
        <v>9</v>
      </c>
    </row>
    <row r="8" spans="1:4" s="10" customFormat="1" ht="149.25" customHeight="1" x14ac:dyDescent="0.3">
      <c r="A8" s="20"/>
      <c r="B8" s="21"/>
      <c r="C8" s="21"/>
      <c r="D8" s="22" t="str">
        <f>LEFT(C5,2)</f>
        <v>In</v>
      </c>
    </row>
    <row r="9" spans="1:4" s="10" customFormat="1" ht="13" x14ac:dyDescent="0.3">
      <c r="A9" s="20"/>
      <c r="B9" s="23"/>
      <c r="C9" s="23"/>
      <c r="D9" s="23"/>
    </row>
    <row r="10" spans="1:4" ht="13" x14ac:dyDescent="0.3">
      <c r="B10" s="24"/>
      <c r="C10" s="24"/>
      <c r="D10" s="24"/>
    </row>
    <row r="11" spans="1:4" ht="13" hidden="1" x14ac:dyDescent="0.3">
      <c r="B11" s="10"/>
      <c r="C11" s="10"/>
    </row>
    <row r="12" spans="1:4" ht="13" hidden="1" x14ac:dyDescent="0.3">
      <c r="B12" s="10"/>
      <c r="C12" s="10"/>
    </row>
    <row r="13" spans="1:4" ht="13" hidden="1" x14ac:dyDescent="0.3">
      <c r="B13" s="10"/>
      <c r="C13" s="10"/>
    </row>
    <row r="14" spans="1:4" ht="13" hidden="1" x14ac:dyDescent="0.3">
      <c r="B14" s="10"/>
      <c r="C14" s="10"/>
    </row>
    <row r="15" spans="1:4" ht="13" hidden="1" x14ac:dyDescent="0.3">
      <c r="B15" s="10"/>
      <c r="C15" s="10"/>
    </row>
    <row r="16" spans="1:4" ht="13" hidden="1" x14ac:dyDescent="0.3">
      <c r="B16" s="10"/>
      <c r="C16" s="10"/>
    </row>
    <row r="17" spans="2:3" ht="13" hidden="1" x14ac:dyDescent="0.3">
      <c r="B17" s="10"/>
      <c r="C17" s="10"/>
    </row>
    <row r="18" spans="2:3" ht="13" hidden="1" x14ac:dyDescent="0.3">
      <c r="B18" s="10"/>
      <c r="C18" s="10"/>
    </row>
    <row r="19" spans="2:3" ht="13" hidden="1" x14ac:dyDescent="0.3">
      <c r="B19" s="10"/>
      <c r="C19" s="10"/>
    </row>
    <row r="20" spans="2:3" ht="13" hidden="1" x14ac:dyDescent="0.3">
      <c r="B20" s="10"/>
      <c r="C20" s="10"/>
    </row>
    <row r="21" spans="2:3" ht="13" hidden="1" x14ac:dyDescent="0.3">
      <c r="B21" s="10"/>
      <c r="C21" s="10"/>
    </row>
    <row r="22" spans="2:3" ht="13" hidden="1" x14ac:dyDescent="0.3">
      <c r="B22" s="10"/>
      <c r="C22" s="10"/>
    </row>
    <row r="23" spans="2:3" ht="13" hidden="1" x14ac:dyDescent="0.3">
      <c r="B23" s="10"/>
      <c r="C23" s="10"/>
    </row>
    <row r="24" spans="2:3" ht="13" hidden="1" x14ac:dyDescent="0.3">
      <c r="B24" s="10"/>
      <c r="C24" s="10"/>
    </row>
    <row r="25" spans="2:3" ht="13" hidden="1" x14ac:dyDescent="0.3">
      <c r="B25" s="10"/>
      <c r="C25" s="10"/>
    </row>
    <row r="26" spans="2:3" ht="13" hidden="1" x14ac:dyDescent="0.3">
      <c r="B26" s="10"/>
      <c r="C26" s="10"/>
    </row>
    <row r="27" spans="2:3" ht="13" hidden="1" x14ac:dyDescent="0.3">
      <c r="B27" s="10"/>
      <c r="C27" s="10"/>
    </row>
    <row r="28" spans="2:3" ht="13" hidden="1" x14ac:dyDescent="0.3">
      <c r="B28" s="10"/>
      <c r="C28" s="10"/>
    </row>
    <row r="29" spans="2:3" ht="13" hidden="1" x14ac:dyDescent="0.3">
      <c r="B29" s="10"/>
      <c r="C29" s="10"/>
    </row>
    <row r="30" spans="2:3" ht="13" hidden="1" x14ac:dyDescent="0.3">
      <c r="B30" s="10"/>
      <c r="C30" s="10"/>
    </row>
    <row r="31" spans="2:3" ht="13" hidden="1" x14ac:dyDescent="0.3">
      <c r="B31" s="10"/>
      <c r="C31" s="10"/>
    </row>
    <row r="32" spans="2:3" ht="13" hidden="1" x14ac:dyDescent="0.3">
      <c r="B32" s="10"/>
      <c r="C32" s="10"/>
    </row>
    <row r="33" spans="2:3" ht="13" hidden="1" x14ac:dyDescent="0.3">
      <c r="B33" s="10"/>
      <c r="C33" s="10"/>
    </row>
    <row r="34" spans="2:3" ht="13" hidden="1" x14ac:dyDescent="0.3">
      <c r="B34" s="10"/>
      <c r="C34" s="10"/>
    </row>
    <row r="35" spans="2:3" ht="13" hidden="1" x14ac:dyDescent="0.3">
      <c r="B35" s="10"/>
      <c r="C35" s="10"/>
    </row>
    <row r="36" spans="2:3" ht="13" hidden="1" x14ac:dyDescent="0.3">
      <c r="B36" s="10"/>
      <c r="C36" s="10"/>
    </row>
    <row r="37" spans="2:3" ht="13" hidden="1" x14ac:dyDescent="0.3">
      <c r="B37" s="10"/>
      <c r="C37" s="10"/>
    </row>
    <row r="38" spans="2:3" ht="13" hidden="1" x14ac:dyDescent="0.3">
      <c r="B38" s="10"/>
      <c r="C38" s="10"/>
    </row>
    <row r="39" spans="2:3" ht="13" hidden="1" x14ac:dyDescent="0.3">
      <c r="B39" s="10"/>
      <c r="C39" s="10"/>
    </row>
    <row r="40" spans="2:3" ht="13" hidden="1" x14ac:dyDescent="0.3">
      <c r="B40" s="10"/>
      <c r="C40" s="10"/>
    </row>
    <row r="41" spans="2:3" ht="13" hidden="1" x14ac:dyDescent="0.3">
      <c r="B41" s="10"/>
      <c r="C41" s="10"/>
    </row>
    <row r="42" spans="2:3" ht="13" hidden="1" x14ac:dyDescent="0.3">
      <c r="B42" s="10"/>
      <c r="C42" s="10"/>
    </row>
    <row r="43" spans="2:3" ht="13" hidden="1" x14ac:dyDescent="0.3">
      <c r="B43" s="10"/>
      <c r="C43" s="10"/>
    </row>
    <row r="44" spans="2:3" ht="13" hidden="1" x14ac:dyDescent="0.3">
      <c r="B44" s="10"/>
      <c r="C44" s="10"/>
    </row>
    <row r="45" spans="2:3" ht="13" hidden="1" x14ac:dyDescent="0.3">
      <c r="B45" s="10"/>
      <c r="C45" s="10"/>
    </row>
    <row r="46" spans="2:3" ht="13" hidden="1" x14ac:dyDescent="0.3">
      <c r="B46" s="10"/>
      <c r="C46" s="10"/>
    </row>
    <row r="47" spans="2:3" ht="13" hidden="1" x14ac:dyDescent="0.3">
      <c r="B47" s="10"/>
      <c r="C47" s="10"/>
    </row>
    <row r="48" spans="2:3" ht="13" hidden="1" x14ac:dyDescent="0.3">
      <c r="B48" s="10"/>
      <c r="C48" s="10"/>
    </row>
    <row r="49" spans="2:3" ht="13" hidden="1" x14ac:dyDescent="0.3">
      <c r="B49" s="10"/>
      <c r="C49" s="10"/>
    </row>
    <row r="50" spans="2:3" ht="13" hidden="1" x14ac:dyDescent="0.3">
      <c r="B50" s="10"/>
      <c r="C50" s="10"/>
    </row>
    <row r="51" spans="2:3" ht="13" hidden="1" x14ac:dyDescent="0.3">
      <c r="B51" s="10"/>
      <c r="C51" s="10"/>
    </row>
    <row r="52" spans="2:3" ht="13" hidden="1" x14ac:dyDescent="0.3">
      <c r="B52" s="10"/>
      <c r="C52" s="10"/>
    </row>
    <row r="53" spans="2:3" ht="13" hidden="1" x14ac:dyDescent="0.3">
      <c r="B53" s="10"/>
      <c r="C53" s="10"/>
    </row>
    <row r="54" spans="2:3" ht="13" hidden="1" x14ac:dyDescent="0.3">
      <c r="B54" s="10"/>
      <c r="C54" s="10"/>
    </row>
    <row r="55" spans="2:3" ht="13" hidden="1" x14ac:dyDescent="0.3">
      <c r="B55" s="10"/>
      <c r="C55" s="10"/>
    </row>
    <row r="56" spans="2:3" ht="13" hidden="1" x14ac:dyDescent="0.3">
      <c r="B56" s="10"/>
      <c r="C56" s="10"/>
    </row>
    <row r="57" spans="2:3" ht="13" hidden="1" x14ac:dyDescent="0.3">
      <c r="B57" s="10"/>
      <c r="C57" s="10"/>
    </row>
    <row r="58" spans="2:3" ht="13" hidden="1" x14ac:dyDescent="0.3">
      <c r="B58" s="10"/>
      <c r="C58" s="10"/>
    </row>
    <row r="59" spans="2:3" ht="13" hidden="1" x14ac:dyDescent="0.3">
      <c r="B59" s="10"/>
      <c r="C59" s="10"/>
    </row>
    <row r="60" spans="2:3" ht="13" hidden="1" x14ac:dyDescent="0.3">
      <c r="B60" s="10"/>
      <c r="C60" s="10"/>
    </row>
    <row r="61" spans="2:3" ht="13" hidden="1" x14ac:dyDescent="0.3">
      <c r="B61" s="10"/>
      <c r="C61" s="10"/>
    </row>
    <row r="62" spans="2:3" ht="13" hidden="1" x14ac:dyDescent="0.3">
      <c r="B62" s="10"/>
      <c r="C62" s="10"/>
    </row>
    <row r="63" spans="2:3" ht="13" hidden="1" x14ac:dyDescent="0.3">
      <c r="B63" s="10"/>
      <c r="C63" s="10"/>
    </row>
    <row r="64" spans="2:3" ht="13" hidden="1" x14ac:dyDescent="0.3">
      <c r="B64" s="10"/>
      <c r="C64" s="10"/>
    </row>
    <row r="65" spans="2:3" ht="13" hidden="1" x14ac:dyDescent="0.3">
      <c r="B65" s="10"/>
      <c r="C65" s="10"/>
    </row>
    <row r="66" spans="2:3" ht="13" hidden="1" x14ac:dyDescent="0.3">
      <c r="B66" s="10"/>
      <c r="C66" s="10"/>
    </row>
    <row r="67" spans="2:3" ht="13" hidden="1" x14ac:dyDescent="0.3">
      <c r="B67" s="10"/>
      <c r="C67" s="10"/>
    </row>
    <row r="68" spans="2:3" ht="13" hidden="1" x14ac:dyDescent="0.3">
      <c r="B68" s="10"/>
      <c r="C68" s="10"/>
    </row>
    <row r="69" spans="2:3" ht="13" hidden="1" x14ac:dyDescent="0.3">
      <c r="B69" s="10"/>
      <c r="C69" s="10"/>
    </row>
    <row r="70" spans="2:3" ht="13" hidden="1" x14ac:dyDescent="0.3">
      <c r="B70" s="10"/>
      <c r="C70" s="10"/>
    </row>
    <row r="71" spans="2:3" ht="13" hidden="1" x14ac:dyDescent="0.3">
      <c r="B71" s="10"/>
      <c r="C71" s="10"/>
    </row>
    <row r="72" spans="2:3" ht="13" hidden="1" x14ac:dyDescent="0.3">
      <c r="B72" s="10"/>
      <c r="C72" s="10"/>
    </row>
    <row r="73" spans="2:3" ht="13" hidden="1" x14ac:dyDescent="0.3">
      <c r="B73" s="10"/>
      <c r="C73" s="10"/>
    </row>
    <row r="74" spans="2:3" ht="13" hidden="1" x14ac:dyDescent="0.3">
      <c r="B74" s="10"/>
      <c r="C74" s="10"/>
    </row>
    <row r="75" spans="2:3" ht="13" hidden="1" x14ac:dyDescent="0.3">
      <c r="B75" s="10"/>
      <c r="C75" s="10"/>
    </row>
    <row r="76" spans="2:3" ht="13" hidden="1" x14ac:dyDescent="0.3">
      <c r="B76" s="10"/>
      <c r="C76" s="10"/>
    </row>
    <row r="77" spans="2:3" ht="13" hidden="1" x14ac:dyDescent="0.3">
      <c r="B77" s="10"/>
      <c r="C77" s="10"/>
    </row>
    <row r="78" spans="2:3" ht="13" hidden="1" x14ac:dyDescent="0.3">
      <c r="B78" s="10"/>
      <c r="C78" s="10"/>
    </row>
    <row r="79" spans="2:3" ht="13" hidden="1" x14ac:dyDescent="0.3">
      <c r="B79" s="10"/>
      <c r="C79" s="10"/>
    </row>
    <row r="80" spans="2:3" ht="13" hidden="1" x14ac:dyDescent="0.3">
      <c r="B80" s="10"/>
      <c r="C80" s="10"/>
    </row>
    <row r="81" spans="2:3" ht="13" hidden="1" x14ac:dyDescent="0.3">
      <c r="B81" s="10"/>
      <c r="C81" s="10"/>
    </row>
    <row r="82" spans="2:3" ht="13" hidden="1" x14ac:dyDescent="0.3">
      <c r="B82" s="10"/>
      <c r="C82" s="10"/>
    </row>
    <row r="83" spans="2:3" ht="13" hidden="1" x14ac:dyDescent="0.3">
      <c r="B83" s="10"/>
      <c r="C83" s="10"/>
    </row>
    <row r="84" spans="2:3" ht="13" hidden="1" x14ac:dyDescent="0.3">
      <c r="B84" s="10"/>
      <c r="C84" s="10"/>
    </row>
    <row r="85" spans="2:3" ht="13" hidden="1" x14ac:dyDescent="0.3">
      <c r="B85" s="10"/>
      <c r="C85" s="10"/>
    </row>
    <row r="86" spans="2:3" ht="13" hidden="1" x14ac:dyDescent="0.3">
      <c r="B86" s="10"/>
      <c r="C86" s="10"/>
    </row>
    <row r="87" spans="2:3" ht="13" hidden="1" x14ac:dyDescent="0.3">
      <c r="B87" s="10"/>
      <c r="C87" s="10"/>
    </row>
    <row r="88" spans="2:3" ht="13" hidden="1" x14ac:dyDescent="0.3">
      <c r="B88" s="10"/>
      <c r="C88" s="10"/>
    </row>
    <row r="89" spans="2:3" ht="13" hidden="1" x14ac:dyDescent="0.3">
      <c r="B89" s="10"/>
      <c r="C89" s="10"/>
    </row>
    <row r="90" spans="2:3" ht="13" hidden="1" x14ac:dyDescent="0.3">
      <c r="B90" s="10"/>
      <c r="C90" s="10"/>
    </row>
    <row r="91" spans="2:3" ht="13" hidden="1" x14ac:dyDescent="0.3">
      <c r="B91" s="10"/>
      <c r="C91" s="10"/>
    </row>
    <row r="92" spans="2:3" ht="13" hidden="1" x14ac:dyDescent="0.3">
      <c r="B92" s="10"/>
      <c r="C92" s="10"/>
    </row>
    <row r="93" spans="2:3" ht="13" hidden="1" x14ac:dyDescent="0.3">
      <c r="B93" s="10"/>
      <c r="C93" s="10"/>
    </row>
    <row r="94" spans="2:3" ht="13" hidden="1" x14ac:dyDescent="0.3">
      <c r="B94" s="10"/>
      <c r="C94" s="10"/>
    </row>
    <row r="95" spans="2:3" ht="13" hidden="1" x14ac:dyDescent="0.3">
      <c r="B95" s="10"/>
      <c r="C95" s="10"/>
    </row>
    <row r="96" spans="2:3" ht="13" hidden="1" x14ac:dyDescent="0.3">
      <c r="B96" s="10"/>
      <c r="C96" s="10"/>
    </row>
    <row r="97" spans="2:3" ht="13" hidden="1" x14ac:dyDescent="0.3">
      <c r="B97" s="10"/>
      <c r="C97" s="10"/>
    </row>
    <row r="98" spans="2:3" ht="13" hidden="1" x14ac:dyDescent="0.3">
      <c r="B98" s="10"/>
      <c r="C98" s="10"/>
    </row>
    <row r="99" spans="2:3" ht="13" hidden="1" x14ac:dyDescent="0.3">
      <c r="B99" s="10"/>
      <c r="C99" s="10"/>
    </row>
    <row r="100" spans="2:3" ht="13" hidden="1" x14ac:dyDescent="0.3">
      <c r="B100" s="10"/>
      <c r="C100" s="10"/>
    </row>
    <row r="101" spans="2:3" ht="12.75" hidden="1" customHeight="1" x14ac:dyDescent="0.3">
      <c r="B101" s="10"/>
      <c r="C101" s="10"/>
    </row>
    <row r="102" spans="2:3" ht="12.75" hidden="1" customHeight="1" x14ac:dyDescent="0.3">
      <c r="B102" s="10"/>
      <c r="C102" s="10"/>
    </row>
    <row r="103" spans="2:3" ht="12.75" hidden="1" customHeight="1" x14ac:dyDescent="0.3">
      <c r="B103" s="10"/>
      <c r="C103" s="10"/>
    </row>
    <row r="104" spans="2:3" ht="12.75" hidden="1" customHeight="1" x14ac:dyDescent="0.3">
      <c r="B104" s="10"/>
      <c r="C104" s="10"/>
    </row>
    <row r="105" spans="2:3" ht="12.75" hidden="1" customHeight="1" x14ac:dyDescent="0.3">
      <c r="B105" s="10"/>
      <c r="C105" s="10"/>
    </row>
    <row r="106" spans="2:3" ht="12.75" hidden="1" customHeight="1" x14ac:dyDescent="0.3">
      <c r="B106" s="10"/>
      <c r="C106" s="10"/>
    </row>
    <row r="107" spans="2:3" ht="12.75" hidden="1" customHeight="1" x14ac:dyDescent="0.3">
      <c r="B107" s="10"/>
      <c r="C107" s="10"/>
    </row>
    <row r="108" spans="2:3" ht="12.75" hidden="1" customHeight="1" x14ac:dyDescent="0.3">
      <c r="B108" s="10"/>
      <c r="C108" s="10"/>
    </row>
    <row r="109" spans="2:3" ht="12.75" hidden="1" customHeight="1" x14ac:dyDescent="0.3">
      <c r="B109" s="10"/>
      <c r="C109" s="10"/>
    </row>
    <row r="110" spans="2:3" ht="12.75" hidden="1" customHeight="1" x14ac:dyDescent="0.3">
      <c r="B110" s="10"/>
      <c r="C110" s="10"/>
    </row>
    <row r="111" spans="2:3" ht="12.75" hidden="1" customHeight="1" x14ac:dyDescent="0.3">
      <c r="B111" s="10"/>
      <c r="C111" s="10"/>
    </row>
    <row r="112" spans="2:3" ht="12.75" hidden="1" customHeight="1" x14ac:dyDescent="0.3">
      <c r="B112" s="10"/>
      <c r="C112" s="10"/>
    </row>
    <row r="113" spans="2:3" ht="12.75" hidden="1" customHeight="1" x14ac:dyDescent="0.3">
      <c r="B113" s="10"/>
      <c r="C113" s="10"/>
    </row>
    <row r="114" spans="2:3" ht="12.75" hidden="1" customHeight="1" x14ac:dyDescent="0.3">
      <c r="B114" s="10"/>
      <c r="C114" s="10"/>
    </row>
    <row r="115" spans="2:3" ht="12.75" hidden="1" customHeight="1" x14ac:dyDescent="0.3">
      <c r="B115" s="10"/>
      <c r="C115" s="10"/>
    </row>
    <row r="116" spans="2:3" ht="12.75" hidden="1" customHeight="1" x14ac:dyDescent="0.3">
      <c r="B116" s="10"/>
      <c r="C116" s="10"/>
    </row>
    <row r="117" spans="2:3" ht="12.75" hidden="1" customHeight="1" x14ac:dyDescent="0.3">
      <c r="B117" s="10"/>
      <c r="C117" s="10"/>
    </row>
    <row r="118" spans="2:3" ht="12.75" hidden="1" customHeight="1" x14ac:dyDescent="0.3">
      <c r="B118" s="10"/>
      <c r="C118" s="10"/>
    </row>
    <row r="119" spans="2:3" ht="12.75" hidden="1" customHeight="1" x14ac:dyDescent="0.3">
      <c r="B119" s="10"/>
      <c r="C119" s="10"/>
    </row>
    <row r="120" spans="2:3" ht="12.75" hidden="1" customHeight="1" x14ac:dyDescent="0.3">
      <c r="B120" s="10"/>
      <c r="C120" s="10"/>
    </row>
    <row r="121" spans="2:3" ht="12.75" hidden="1" customHeight="1" x14ac:dyDescent="0.3">
      <c r="B121" s="10"/>
      <c r="C121" s="10"/>
    </row>
    <row r="122" spans="2:3" ht="12.75" hidden="1" customHeight="1" x14ac:dyDescent="0.3">
      <c r="B122" s="10"/>
      <c r="C122" s="10"/>
    </row>
    <row r="123" spans="2:3" ht="12.75" hidden="1" customHeight="1" x14ac:dyDescent="0.3">
      <c r="B123" s="10"/>
      <c r="C123" s="10"/>
    </row>
    <row r="124" spans="2:3" ht="12.75" hidden="1" customHeight="1" x14ac:dyDescent="0.3">
      <c r="B124" s="10"/>
      <c r="C124" s="10"/>
    </row>
    <row r="125" spans="2:3" ht="12.75" hidden="1" customHeight="1" x14ac:dyDescent="0.3">
      <c r="B125" s="10"/>
      <c r="C125" s="10"/>
    </row>
    <row r="126" spans="2:3" ht="12.75" hidden="1" customHeight="1" x14ac:dyDescent="0.3">
      <c r="B126" s="10"/>
      <c r="C126" s="10"/>
    </row>
    <row r="127" spans="2:3" ht="12.75" hidden="1" customHeight="1" x14ac:dyDescent="0.3">
      <c r="B127" s="10"/>
      <c r="C127" s="10"/>
    </row>
    <row r="128" spans="2:3" ht="12.75" hidden="1" customHeight="1" x14ac:dyDescent="0.3">
      <c r="B128" s="10"/>
      <c r="C128" s="10"/>
    </row>
    <row r="129" spans="2:3" ht="12.75" hidden="1" customHeight="1" x14ac:dyDescent="0.3">
      <c r="B129" s="10"/>
      <c r="C129" s="10"/>
    </row>
    <row r="130" spans="2:3" ht="12.75" hidden="1" customHeight="1" x14ac:dyDescent="0.3">
      <c r="B130" s="10"/>
      <c r="C130" s="10"/>
    </row>
    <row r="131" spans="2:3" ht="12.75" hidden="1" customHeight="1" x14ac:dyDescent="0.3">
      <c r="B131" s="10"/>
      <c r="C131" s="10"/>
    </row>
    <row r="132" spans="2:3" ht="12.75" hidden="1" customHeight="1" x14ac:dyDescent="0.3">
      <c r="B132" s="10"/>
      <c r="C132" s="10"/>
    </row>
    <row r="133" spans="2:3" ht="12.75" hidden="1" customHeight="1" x14ac:dyDescent="0.3">
      <c r="B133" s="10"/>
      <c r="C133" s="10"/>
    </row>
  </sheetData>
  <sheetProtection algorithmName="SHA-512" hashValue="eEmXIVHaeJtnoNhfPkiYP6bJbpoMY0ZcSE07WeYRiopfnliqtP+e7VEfLwCY2gRCeKDeyzn8MxK/ZoDz/MzxmQ==" saltValue="WTybfCWSK7kZlyW4Pnzk3g==" spinCount="100000" sheet="1" objects="1" scenarios="1" formatCells="0" formatColumns="0" formatRows="0" selectLockedCells="1"/>
  <mergeCells count="2">
    <mergeCell ref="B1:C3"/>
    <mergeCell ref="B8:C8"/>
  </mergeCells>
  <pageMargins left="0.70866141732283472" right="0.70866141732283472" top="0.74803149606299213" bottom="0.74803149606299213" header="0.31496062992125984" footer="0.31496062992125984"/>
  <pageSetup paperSize="9" scale="68" orientation="landscape" r:id="rId1"/>
  <headerFooter>
    <oddHeader>&amp;L&amp;"Aptos"&amp;12&amp;K000000 EBA Regular Use&amp;1#_x000D_</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F735-EEFC-41C5-8573-69D72670D283}">
  <dimension ref="B1:W367"/>
  <sheetViews>
    <sheetView showGridLines="0" topLeftCell="C269" zoomScale="55" zoomScaleNormal="55" zoomScaleSheetLayoutView="40" workbookViewId="0">
      <selection activeCell="D314" sqref="D314:K316"/>
    </sheetView>
  </sheetViews>
  <sheetFormatPr defaultColWidth="9.1796875" defaultRowHeight="0" customHeight="1" zeroHeight="1" x14ac:dyDescent="0.35"/>
  <cols>
    <col min="1" max="1" width="2.54296875" style="463" customWidth="1"/>
    <col min="2" max="2" width="30" style="463" customWidth="1"/>
    <col min="3" max="3" width="65" style="463" customWidth="1"/>
    <col min="4" max="4" width="33.1796875" style="463" customWidth="1"/>
    <col min="5" max="6" width="24.453125" style="463" customWidth="1"/>
    <col min="7" max="7" width="24.453125" style="7" customWidth="1"/>
    <col min="8" max="10" width="24.453125" style="463" customWidth="1"/>
    <col min="11" max="19" width="24.453125" style="7" customWidth="1"/>
    <col min="20" max="16384" width="9.1796875" style="463"/>
  </cols>
  <sheetData>
    <row r="1" spans="2:19" s="457" customFormat="1" ht="23.5" x14ac:dyDescent="0.55000000000000004">
      <c r="B1" s="456"/>
      <c r="D1" s="458">
        <v>202309</v>
      </c>
      <c r="E1" s="458">
        <v>202309</v>
      </c>
      <c r="F1" s="458">
        <v>202309</v>
      </c>
      <c r="G1" s="458">
        <v>202309</v>
      </c>
      <c r="H1" s="458">
        <v>202312</v>
      </c>
      <c r="I1" s="458">
        <v>202312</v>
      </c>
      <c r="J1" s="458">
        <v>202312</v>
      </c>
      <c r="K1" s="458">
        <v>202312</v>
      </c>
      <c r="L1" s="458">
        <v>202403</v>
      </c>
      <c r="M1" s="458">
        <v>202403</v>
      </c>
      <c r="N1" s="458">
        <v>202403</v>
      </c>
      <c r="O1" s="458">
        <v>202403</v>
      </c>
      <c r="P1" s="458">
        <v>202406</v>
      </c>
      <c r="Q1" s="458">
        <v>202406</v>
      </c>
      <c r="R1" s="458">
        <v>202406</v>
      </c>
      <c r="S1" s="458">
        <v>202406</v>
      </c>
    </row>
    <row r="2" spans="2:19" s="463" customFormat="1" ht="38.25" customHeight="1" x14ac:dyDescent="0.55000000000000004">
      <c r="B2" s="459"/>
      <c r="C2" s="460" t="s">
        <v>1</v>
      </c>
      <c r="D2" s="461"/>
      <c r="E2" s="461"/>
      <c r="F2" s="461"/>
      <c r="G2" s="461"/>
      <c r="H2" s="461"/>
      <c r="I2" s="461"/>
      <c r="J2" s="461"/>
      <c r="K2" s="461"/>
      <c r="L2" s="462"/>
      <c r="M2" s="462"/>
      <c r="N2" s="462"/>
      <c r="O2" s="462"/>
      <c r="P2" s="462"/>
      <c r="Q2" s="462"/>
      <c r="R2" s="462"/>
      <c r="S2" s="462"/>
    </row>
    <row r="3" spans="2:19" s="463" customFormat="1" ht="31.5" customHeight="1" x14ac:dyDescent="0.55000000000000004">
      <c r="B3" s="459"/>
      <c r="C3" s="464" t="s">
        <v>464</v>
      </c>
      <c r="D3" s="465"/>
      <c r="E3" s="465"/>
      <c r="F3" s="465"/>
      <c r="G3" s="465"/>
      <c r="H3" s="465"/>
      <c r="I3" s="465"/>
      <c r="J3" s="465"/>
      <c r="K3" s="465"/>
      <c r="L3" s="466"/>
      <c r="M3" s="466"/>
      <c r="N3" s="466"/>
      <c r="O3" s="466"/>
      <c r="P3" s="466"/>
      <c r="Q3" s="466"/>
      <c r="R3" s="466"/>
      <c r="S3" s="466"/>
    </row>
    <row r="4" spans="2:19" s="463" customFormat="1" ht="45" customHeight="1" x14ac:dyDescent="0.55000000000000004">
      <c r="B4" s="459"/>
      <c r="C4" s="467" t="str">
        <f>Cover!C5</f>
        <v>Intesa Sanpaolo S.p.A.</v>
      </c>
      <c r="D4" s="468"/>
      <c r="E4" s="468"/>
      <c r="F4" s="468"/>
      <c r="G4" s="469"/>
      <c r="H4" s="468"/>
      <c r="I4" s="468"/>
      <c r="J4" s="468"/>
      <c r="K4" s="468"/>
      <c r="L4" s="470"/>
      <c r="M4" s="470"/>
      <c r="N4" s="470"/>
      <c r="O4" s="471"/>
      <c r="P4" s="470"/>
      <c r="Q4" s="470"/>
      <c r="R4" s="470"/>
      <c r="S4" s="470"/>
    </row>
    <row r="5" spans="2:19" s="463" customFormat="1" ht="15.75" customHeight="1" thickBot="1" x14ac:dyDescent="0.6">
      <c r="B5" s="459"/>
      <c r="C5" s="466"/>
      <c r="D5" s="466"/>
      <c r="E5" s="466"/>
      <c r="F5" s="466"/>
      <c r="G5" s="466"/>
      <c r="H5" s="466"/>
      <c r="I5" s="466"/>
      <c r="J5" s="466"/>
      <c r="K5" s="466"/>
      <c r="L5" s="466"/>
      <c r="M5" s="466"/>
      <c r="N5" s="466"/>
      <c r="O5" s="466"/>
      <c r="P5" s="466"/>
      <c r="Q5" s="466"/>
      <c r="R5" s="466"/>
      <c r="S5" s="466"/>
    </row>
    <row r="6" spans="2:19" s="463" customFormat="1" ht="32.25" customHeight="1" thickBot="1" x14ac:dyDescent="0.6">
      <c r="B6" s="459"/>
      <c r="D6" s="472" t="s">
        <v>465</v>
      </c>
      <c r="E6" s="188"/>
      <c r="F6" s="188"/>
      <c r="G6" s="188"/>
      <c r="H6" s="188"/>
      <c r="I6" s="188"/>
      <c r="J6" s="188"/>
      <c r="K6" s="188"/>
      <c r="L6" s="473" t="str">
        <f>$D$6</f>
        <v>Standardised Approach</v>
      </c>
      <c r="M6" s="188"/>
      <c r="N6" s="188"/>
      <c r="O6" s="188"/>
      <c r="P6" s="188"/>
      <c r="Q6" s="188"/>
      <c r="R6" s="188"/>
      <c r="S6" s="189"/>
    </row>
    <row r="7" spans="2:19" s="463" customFormat="1" ht="32.25" customHeight="1" thickBot="1" x14ac:dyDescent="0.6">
      <c r="B7" s="459"/>
      <c r="C7" s="465"/>
      <c r="D7" s="472" t="s">
        <v>12</v>
      </c>
      <c r="E7" s="473"/>
      <c r="F7" s="473"/>
      <c r="G7" s="474"/>
      <c r="H7" s="472" t="s">
        <v>13</v>
      </c>
      <c r="I7" s="473"/>
      <c r="J7" s="473"/>
      <c r="K7" s="474"/>
      <c r="L7" s="472" t="s">
        <v>14</v>
      </c>
      <c r="M7" s="473"/>
      <c r="N7" s="473"/>
      <c r="O7" s="474"/>
      <c r="P7" s="472" t="s">
        <v>15</v>
      </c>
      <c r="Q7" s="473"/>
      <c r="R7" s="473"/>
      <c r="S7" s="474"/>
    </row>
    <row r="8" spans="2:19" s="463" customFormat="1" ht="51" customHeight="1" x14ac:dyDescent="0.55000000000000004">
      <c r="B8" s="475"/>
      <c r="C8" s="465"/>
      <c r="D8" s="476" t="s">
        <v>466</v>
      </c>
      <c r="E8" s="477" t="s">
        <v>467</v>
      </c>
      <c r="F8" s="478" t="s">
        <v>468</v>
      </c>
      <c r="G8" s="479" t="s">
        <v>469</v>
      </c>
      <c r="H8" s="476" t="s">
        <v>466</v>
      </c>
      <c r="I8" s="477" t="s">
        <v>467</v>
      </c>
      <c r="J8" s="478" t="s">
        <v>468</v>
      </c>
      <c r="K8" s="479" t="s">
        <v>470</v>
      </c>
      <c r="L8" s="476" t="s">
        <v>466</v>
      </c>
      <c r="M8" s="477" t="s">
        <v>467</v>
      </c>
      <c r="N8" s="478" t="s">
        <v>468</v>
      </c>
      <c r="O8" s="479" t="s">
        <v>470</v>
      </c>
      <c r="P8" s="476" t="s">
        <v>466</v>
      </c>
      <c r="Q8" s="477" t="s">
        <v>467</v>
      </c>
      <c r="R8" s="478" t="s">
        <v>468</v>
      </c>
      <c r="S8" s="479" t="s">
        <v>470</v>
      </c>
    </row>
    <row r="9" spans="2:19" s="463" customFormat="1" ht="33" customHeight="1" thickBot="1" x14ac:dyDescent="0.4">
      <c r="C9" s="480" t="s">
        <v>11</v>
      </c>
      <c r="D9" s="481"/>
      <c r="E9" s="482"/>
      <c r="F9" s="483"/>
      <c r="G9" s="484"/>
      <c r="H9" s="481"/>
      <c r="I9" s="482"/>
      <c r="J9" s="483"/>
      <c r="K9" s="484"/>
      <c r="L9" s="481"/>
      <c r="M9" s="482"/>
      <c r="N9" s="483"/>
      <c r="O9" s="484"/>
      <c r="P9" s="481"/>
      <c r="Q9" s="482"/>
      <c r="R9" s="483"/>
      <c r="S9" s="484"/>
    </row>
    <row r="10" spans="2:19" s="463" customFormat="1" ht="15.75" customHeight="1" x14ac:dyDescent="0.35">
      <c r="B10" s="485" t="s">
        <v>471</v>
      </c>
      <c r="C10" s="486" t="s">
        <v>472</v>
      </c>
      <c r="D10" s="487">
        <v>215898.617585</v>
      </c>
      <c r="E10" s="488">
        <v>264886.02603399998</v>
      </c>
      <c r="F10" s="488">
        <v>20984.008166</v>
      </c>
      <c r="G10" s="489"/>
      <c r="H10" s="487">
        <v>229464.614466</v>
      </c>
      <c r="I10" s="488">
        <v>276411.09770500002</v>
      </c>
      <c r="J10" s="488">
        <v>20201.415670999999</v>
      </c>
      <c r="K10" s="489"/>
      <c r="L10" s="487">
        <v>195516.87455800001</v>
      </c>
      <c r="M10" s="488">
        <v>242046.522115</v>
      </c>
      <c r="N10" s="488">
        <v>19062.151438000001</v>
      </c>
      <c r="O10" s="489"/>
      <c r="P10" s="487">
        <v>198272.24498700001</v>
      </c>
      <c r="Q10" s="488">
        <v>244296.00510400001</v>
      </c>
      <c r="R10" s="488">
        <v>18646.105469999999</v>
      </c>
      <c r="S10" s="489"/>
    </row>
    <row r="11" spans="2:19" s="463" customFormat="1" ht="15.75" customHeight="1" x14ac:dyDescent="0.35">
      <c r="B11" s="490"/>
      <c r="C11" s="491" t="s">
        <v>473</v>
      </c>
      <c r="D11" s="492">
        <v>1554.9863479999999</v>
      </c>
      <c r="E11" s="493">
        <v>1631.619025</v>
      </c>
      <c r="F11" s="493">
        <v>414.92777999999998</v>
      </c>
      <c r="G11" s="494"/>
      <c r="H11" s="492">
        <v>1670.1034830000001</v>
      </c>
      <c r="I11" s="493">
        <v>1730.8954349999999</v>
      </c>
      <c r="J11" s="493">
        <v>435.46445599999998</v>
      </c>
      <c r="K11" s="494"/>
      <c r="L11" s="492">
        <v>2318.024019</v>
      </c>
      <c r="M11" s="493">
        <v>2312.5188549999998</v>
      </c>
      <c r="N11" s="493">
        <v>543.42154700000003</v>
      </c>
      <c r="O11" s="494"/>
      <c r="P11" s="492">
        <v>1722.923965</v>
      </c>
      <c r="Q11" s="493">
        <v>1691.7585670000001</v>
      </c>
      <c r="R11" s="493">
        <v>417.21385600000002</v>
      </c>
      <c r="S11" s="494"/>
    </row>
    <row r="12" spans="2:19" s="463" customFormat="1" ht="15.75" customHeight="1" x14ac:dyDescent="0.35">
      <c r="B12" s="490"/>
      <c r="C12" s="491" t="s">
        <v>474</v>
      </c>
      <c r="D12" s="492">
        <v>1672.8701779999999</v>
      </c>
      <c r="E12" s="493">
        <v>836.46906999999999</v>
      </c>
      <c r="F12" s="493">
        <v>369.23111599999999</v>
      </c>
      <c r="G12" s="494"/>
      <c r="H12" s="492">
        <v>1676.4103050000001</v>
      </c>
      <c r="I12" s="493">
        <v>855.77009699999996</v>
      </c>
      <c r="J12" s="493">
        <v>360.41232300000001</v>
      </c>
      <c r="K12" s="494"/>
      <c r="L12" s="492">
        <v>1661.5309299999999</v>
      </c>
      <c r="M12" s="493">
        <v>844.34930999999995</v>
      </c>
      <c r="N12" s="493">
        <v>325.80141600000002</v>
      </c>
      <c r="O12" s="494"/>
      <c r="P12" s="492">
        <v>1703.3842079999999</v>
      </c>
      <c r="Q12" s="493">
        <v>878.23210200000005</v>
      </c>
      <c r="R12" s="493">
        <v>335.44797299999999</v>
      </c>
      <c r="S12" s="494"/>
    </row>
    <row r="13" spans="2:19" s="463" customFormat="1" ht="15.75" customHeight="1" x14ac:dyDescent="0.35">
      <c r="B13" s="490"/>
      <c r="C13" s="491" t="s">
        <v>475</v>
      </c>
      <c r="D13" s="492">
        <v>1871.439065</v>
      </c>
      <c r="E13" s="493">
        <v>2325.2816389999998</v>
      </c>
      <c r="F13" s="493">
        <v>0</v>
      </c>
      <c r="G13" s="494"/>
      <c r="H13" s="492">
        <v>1331.4961659999999</v>
      </c>
      <c r="I13" s="493">
        <v>1860.69839</v>
      </c>
      <c r="J13" s="493">
        <v>0</v>
      </c>
      <c r="K13" s="494"/>
      <c r="L13" s="492">
        <v>2043.1592250000001</v>
      </c>
      <c r="M13" s="493">
        <v>2513.6688049999998</v>
      </c>
      <c r="N13" s="493">
        <v>0</v>
      </c>
      <c r="O13" s="494"/>
      <c r="P13" s="492">
        <v>1780.9913160000001</v>
      </c>
      <c r="Q13" s="493">
        <v>2252.2352409999999</v>
      </c>
      <c r="R13" s="493">
        <v>0</v>
      </c>
      <c r="S13" s="494"/>
    </row>
    <row r="14" spans="2:19" s="463" customFormat="1" ht="15.75" customHeight="1" x14ac:dyDescent="0.35">
      <c r="B14" s="490"/>
      <c r="C14" s="491" t="s">
        <v>476</v>
      </c>
      <c r="D14" s="492">
        <v>2765.5539079999999</v>
      </c>
      <c r="E14" s="493">
        <v>2727.8146080000001</v>
      </c>
      <c r="F14" s="493">
        <v>0</v>
      </c>
      <c r="G14" s="494"/>
      <c r="H14" s="492">
        <v>3092.3361239999999</v>
      </c>
      <c r="I14" s="493">
        <v>3055.488402</v>
      </c>
      <c r="J14" s="493">
        <v>0</v>
      </c>
      <c r="K14" s="494"/>
      <c r="L14" s="492">
        <v>3682.5905280000002</v>
      </c>
      <c r="M14" s="493">
        <v>3645.0364</v>
      </c>
      <c r="N14" s="493">
        <v>0</v>
      </c>
      <c r="O14" s="494"/>
      <c r="P14" s="492">
        <v>3750.6769800000002</v>
      </c>
      <c r="Q14" s="493">
        <v>3716.9674150000001</v>
      </c>
      <c r="R14" s="493">
        <v>0</v>
      </c>
      <c r="S14" s="494"/>
    </row>
    <row r="15" spans="2:19" s="463" customFormat="1" ht="15.75" customHeight="1" x14ac:dyDescent="0.35">
      <c r="B15" s="490"/>
      <c r="C15" s="491" t="s">
        <v>477</v>
      </c>
      <c r="D15" s="492">
        <v>35885.299086999999</v>
      </c>
      <c r="E15" s="493">
        <v>26429.377854999999</v>
      </c>
      <c r="F15" s="493">
        <v>6733.360662</v>
      </c>
      <c r="G15" s="494"/>
      <c r="H15" s="492">
        <v>33782.710829000003</v>
      </c>
      <c r="I15" s="493">
        <v>26189.426815999999</v>
      </c>
      <c r="J15" s="493">
        <v>5448.667504</v>
      </c>
      <c r="K15" s="494"/>
      <c r="L15" s="492">
        <v>31503.679210999999</v>
      </c>
      <c r="M15" s="493">
        <v>23805.000112999998</v>
      </c>
      <c r="N15" s="493">
        <v>5871.9911889999994</v>
      </c>
      <c r="O15" s="494"/>
      <c r="P15" s="492">
        <v>32481.127215</v>
      </c>
      <c r="Q15" s="493">
        <v>24872.828493000001</v>
      </c>
      <c r="R15" s="493">
        <v>5806.8093580000004</v>
      </c>
      <c r="S15" s="494"/>
    </row>
    <row r="16" spans="2:19" s="463" customFormat="1" ht="15.75" customHeight="1" x14ac:dyDescent="0.35">
      <c r="B16" s="490"/>
      <c r="C16" s="491" t="s">
        <v>478</v>
      </c>
      <c r="D16" s="492">
        <v>39164.216263000002</v>
      </c>
      <c r="E16" s="493">
        <v>20574.213492999999</v>
      </c>
      <c r="F16" s="493">
        <v>18208.546900000001</v>
      </c>
      <c r="G16" s="494"/>
      <c r="H16" s="492">
        <v>39115.907913000003</v>
      </c>
      <c r="I16" s="493">
        <v>20766.392806</v>
      </c>
      <c r="J16" s="493">
        <v>18236.502085</v>
      </c>
      <c r="K16" s="494"/>
      <c r="L16" s="492">
        <v>36714.231657999997</v>
      </c>
      <c r="M16" s="493">
        <v>18807.564719999998</v>
      </c>
      <c r="N16" s="493">
        <v>16631.794894000002</v>
      </c>
      <c r="O16" s="494"/>
      <c r="P16" s="492">
        <v>37447.542146</v>
      </c>
      <c r="Q16" s="493">
        <v>19861.968732000005</v>
      </c>
      <c r="R16" s="493">
        <v>17391.575849000001</v>
      </c>
      <c r="S16" s="494"/>
    </row>
    <row r="17" spans="2:23" s="463" customFormat="1" ht="15.75" customHeight="1" x14ac:dyDescent="0.35">
      <c r="B17" s="490"/>
      <c r="C17" s="495" t="s">
        <v>479</v>
      </c>
      <c r="D17" s="492">
        <v>9101.3460209999994</v>
      </c>
      <c r="E17" s="493">
        <v>4585.5014099999999</v>
      </c>
      <c r="F17" s="493">
        <v>3871.1429889999999</v>
      </c>
      <c r="G17" s="494"/>
      <c r="H17" s="492">
        <v>8887.6749459999992</v>
      </c>
      <c r="I17" s="493">
        <v>4642.8550590000013</v>
      </c>
      <c r="J17" s="493">
        <v>3931.1244259999999</v>
      </c>
      <c r="K17" s="494"/>
      <c r="L17" s="492">
        <v>8223.7758129999984</v>
      </c>
      <c r="M17" s="493">
        <v>4251.4539020000002</v>
      </c>
      <c r="N17" s="493">
        <v>3594.8683890000002</v>
      </c>
      <c r="O17" s="494"/>
      <c r="P17" s="492">
        <v>8346.272848999999</v>
      </c>
      <c r="Q17" s="493">
        <v>4332.616822</v>
      </c>
      <c r="R17" s="493">
        <v>3644.4175289999998</v>
      </c>
      <c r="S17" s="494"/>
    </row>
    <row r="18" spans="2:23" s="463" customFormat="1" ht="15.75" customHeight="1" x14ac:dyDescent="0.35">
      <c r="B18" s="490"/>
      <c r="C18" s="491" t="s">
        <v>480</v>
      </c>
      <c r="D18" s="492">
        <v>23485.351260000003</v>
      </c>
      <c r="E18" s="493">
        <v>12446.855593</v>
      </c>
      <c r="F18" s="493">
        <v>8081.7438430000011</v>
      </c>
      <c r="G18" s="494"/>
      <c r="H18" s="492">
        <v>22925.454118000001</v>
      </c>
      <c r="I18" s="493">
        <v>12156.771108999999</v>
      </c>
      <c r="J18" s="493">
        <v>7846.9131550000011</v>
      </c>
      <c r="K18" s="494"/>
      <c r="L18" s="492">
        <v>22557.268996999999</v>
      </c>
      <c r="M18" s="493">
        <v>12084.408168</v>
      </c>
      <c r="N18" s="493">
        <v>7778.8123929999992</v>
      </c>
      <c r="O18" s="494"/>
      <c r="P18" s="492">
        <v>23019.559596000003</v>
      </c>
      <c r="Q18" s="493">
        <v>12528.420142999999</v>
      </c>
      <c r="R18" s="493">
        <v>8051.4149089999992</v>
      </c>
      <c r="S18" s="494"/>
    </row>
    <row r="19" spans="2:23" s="463" customFormat="1" ht="15.75" customHeight="1" x14ac:dyDescent="0.35">
      <c r="B19" s="490"/>
      <c r="C19" s="495" t="s">
        <v>479</v>
      </c>
      <c r="D19" s="492">
        <v>3619.0998039999999</v>
      </c>
      <c r="E19" s="493">
        <v>2008.2650140000001</v>
      </c>
      <c r="F19" s="493">
        <v>1172.1110000000001</v>
      </c>
      <c r="G19" s="494"/>
      <c r="H19" s="492">
        <v>3560.2241079999999</v>
      </c>
      <c r="I19" s="493">
        <v>1966.500839</v>
      </c>
      <c r="J19" s="493">
        <v>1147.5458699999999</v>
      </c>
      <c r="K19" s="494"/>
      <c r="L19" s="492">
        <v>3386.85385</v>
      </c>
      <c r="M19" s="493">
        <v>1889.8981530000001</v>
      </c>
      <c r="N19" s="493">
        <v>1104.568268</v>
      </c>
      <c r="O19" s="494"/>
      <c r="P19" s="492">
        <v>3693.6648190000001</v>
      </c>
      <c r="Q19" s="493">
        <v>1983.984177</v>
      </c>
      <c r="R19" s="493">
        <v>1156.368091</v>
      </c>
      <c r="S19" s="494"/>
    </row>
    <row r="20" spans="2:23" s="463" customFormat="1" ht="15.75" customHeight="1" x14ac:dyDescent="0.35">
      <c r="B20" s="490"/>
      <c r="C20" s="491" t="s">
        <v>481</v>
      </c>
      <c r="D20" s="492">
        <v>6667.5891000000001</v>
      </c>
      <c r="E20" s="493">
        <v>6186.1434409999993</v>
      </c>
      <c r="F20" s="493">
        <v>2214.3609379999998</v>
      </c>
      <c r="G20" s="494"/>
      <c r="H20" s="492">
        <v>6868.6192639999999</v>
      </c>
      <c r="I20" s="493">
        <v>6433.129766</v>
      </c>
      <c r="J20" s="493">
        <v>2304.4423040000001</v>
      </c>
      <c r="K20" s="494"/>
      <c r="L20" s="492">
        <v>6803.6218990000007</v>
      </c>
      <c r="M20" s="493">
        <v>6460.9370779999999</v>
      </c>
      <c r="N20" s="493">
        <v>2311.0856010000002</v>
      </c>
      <c r="O20" s="494"/>
      <c r="P20" s="492">
        <v>7406.755048</v>
      </c>
      <c r="Q20" s="493">
        <v>7029.1208360000001</v>
      </c>
      <c r="R20" s="493">
        <v>2610.3135809999999</v>
      </c>
      <c r="S20" s="494"/>
    </row>
    <row r="21" spans="2:23" s="463" customFormat="1" ht="15.75" customHeight="1" x14ac:dyDescent="0.35">
      <c r="B21" s="490"/>
      <c r="C21" s="495" t="s">
        <v>479</v>
      </c>
      <c r="D21" s="492">
        <v>669.65902400000004</v>
      </c>
      <c r="E21" s="493">
        <v>643.23437799999999</v>
      </c>
      <c r="F21" s="493">
        <v>232.191317</v>
      </c>
      <c r="G21" s="494"/>
      <c r="H21" s="492">
        <v>618.58223399999997</v>
      </c>
      <c r="I21" s="493">
        <v>590.26009899999997</v>
      </c>
      <c r="J21" s="493">
        <v>212.85337000000001</v>
      </c>
      <c r="K21" s="494"/>
      <c r="L21" s="492">
        <v>550.12872300000004</v>
      </c>
      <c r="M21" s="493">
        <v>525.92867200000001</v>
      </c>
      <c r="N21" s="493">
        <v>189.567984</v>
      </c>
      <c r="O21" s="494"/>
      <c r="P21" s="492">
        <v>785.69734100000005</v>
      </c>
      <c r="Q21" s="493">
        <v>733.04088899999999</v>
      </c>
      <c r="R21" s="493">
        <v>351.92817500000001</v>
      </c>
      <c r="S21" s="494"/>
    </row>
    <row r="22" spans="2:23" s="463" customFormat="1" ht="15.75" customHeight="1" x14ac:dyDescent="0.35">
      <c r="B22" s="490"/>
      <c r="C22" s="491" t="s">
        <v>482</v>
      </c>
      <c r="D22" s="492">
        <v>2137.9971919999998</v>
      </c>
      <c r="E22" s="493">
        <v>556.66392299999995</v>
      </c>
      <c r="F22" s="493">
        <v>608.32436800000005</v>
      </c>
      <c r="G22" s="493">
        <v>1223.8708200000001</v>
      </c>
      <c r="H22" s="492">
        <v>2047.5099310000001</v>
      </c>
      <c r="I22" s="493">
        <v>516.91843500000004</v>
      </c>
      <c r="J22" s="493">
        <v>565.58945100000005</v>
      </c>
      <c r="K22" s="493">
        <v>1203.696344</v>
      </c>
      <c r="L22" s="492">
        <v>2039.6836390000001</v>
      </c>
      <c r="M22" s="493">
        <v>538.66445299999998</v>
      </c>
      <c r="N22" s="493">
        <v>578.50652700000001</v>
      </c>
      <c r="O22" s="493">
        <v>1194.4877200000001</v>
      </c>
      <c r="P22" s="492">
        <v>1999.2933780000001</v>
      </c>
      <c r="Q22" s="493">
        <v>536.13034200000004</v>
      </c>
      <c r="R22" s="493">
        <v>585.66576599999996</v>
      </c>
      <c r="S22" s="493">
        <v>1142.190296</v>
      </c>
    </row>
    <row r="23" spans="2:23" s="463" customFormat="1" ht="15.75" customHeight="1" x14ac:dyDescent="0.35">
      <c r="B23" s="490"/>
      <c r="C23" s="491" t="s">
        <v>483</v>
      </c>
      <c r="D23" s="492">
        <v>220.09075000000001</v>
      </c>
      <c r="E23" s="493">
        <v>170.28661600000001</v>
      </c>
      <c r="F23" s="493">
        <v>254.45346699999999</v>
      </c>
      <c r="G23" s="494"/>
      <c r="H23" s="492">
        <v>316.72651100000002</v>
      </c>
      <c r="I23" s="493">
        <v>186.98674600000001</v>
      </c>
      <c r="J23" s="493">
        <v>280.22907500000002</v>
      </c>
      <c r="K23" s="494"/>
      <c r="L23" s="492">
        <v>215.95323400000001</v>
      </c>
      <c r="M23" s="493">
        <v>174.15137200000001</v>
      </c>
      <c r="N23" s="493">
        <v>260.83955099999997</v>
      </c>
      <c r="O23" s="494"/>
      <c r="P23" s="492">
        <v>282.42076400000002</v>
      </c>
      <c r="Q23" s="493">
        <v>230.62035</v>
      </c>
      <c r="R23" s="493">
        <v>345.79465900000002</v>
      </c>
      <c r="S23" s="494"/>
    </row>
    <row r="24" spans="2:23" s="463" customFormat="1" ht="15.75" customHeight="1" x14ac:dyDescent="0.35">
      <c r="B24" s="490"/>
      <c r="C24" s="491" t="s">
        <v>484</v>
      </c>
      <c r="D24" s="492">
        <v>3307.4741990000002</v>
      </c>
      <c r="E24" s="493">
        <v>3307.12</v>
      </c>
      <c r="F24" s="493">
        <v>442.80809399999998</v>
      </c>
      <c r="G24" s="494"/>
      <c r="H24" s="492">
        <v>3749.3603520000001</v>
      </c>
      <c r="I24" s="493">
        <v>3747.9404920000002</v>
      </c>
      <c r="J24" s="493">
        <v>539.85961099999997</v>
      </c>
      <c r="K24" s="494"/>
      <c r="L24" s="492">
        <v>3727.3136039999999</v>
      </c>
      <c r="M24" s="493">
        <v>3725.9926679999999</v>
      </c>
      <c r="N24" s="493">
        <v>509.56765799999999</v>
      </c>
      <c r="O24" s="494"/>
      <c r="P24" s="492">
        <v>3752.451775</v>
      </c>
      <c r="Q24" s="493">
        <v>3751.07771</v>
      </c>
      <c r="R24" s="493">
        <v>518.49484199999995</v>
      </c>
      <c r="S24" s="494"/>
    </row>
    <row r="25" spans="2:23" s="463" customFormat="1" ht="14.5" x14ac:dyDescent="0.35">
      <c r="B25" s="490"/>
      <c r="C25" s="491" t="s">
        <v>485</v>
      </c>
      <c r="D25" s="492">
        <v>0</v>
      </c>
      <c r="E25" s="493">
        <v>0</v>
      </c>
      <c r="F25" s="493">
        <v>0</v>
      </c>
      <c r="G25" s="494"/>
      <c r="H25" s="492">
        <v>0</v>
      </c>
      <c r="I25" s="493">
        <v>0</v>
      </c>
      <c r="J25" s="493">
        <v>0</v>
      </c>
      <c r="K25" s="494"/>
      <c r="L25" s="492">
        <v>9.9999999999999995E-7</v>
      </c>
      <c r="M25" s="493">
        <v>9.9999999999999995E-7</v>
      </c>
      <c r="N25" s="493">
        <v>0</v>
      </c>
      <c r="O25" s="494"/>
      <c r="P25" s="492">
        <v>9.9999999999999995E-7</v>
      </c>
      <c r="Q25" s="493">
        <v>9.9999999999999995E-7</v>
      </c>
      <c r="R25" s="493">
        <v>0</v>
      </c>
      <c r="S25" s="494"/>
    </row>
    <row r="26" spans="2:23" s="463" customFormat="1" ht="15.75" customHeight="1" x14ac:dyDescent="0.35">
      <c r="B26" s="490"/>
      <c r="C26" s="491" t="s">
        <v>486</v>
      </c>
      <c r="D26" s="492">
        <v>3976.303285</v>
      </c>
      <c r="E26" s="493">
        <v>3293.7769189999999</v>
      </c>
      <c r="F26" s="493">
        <v>5006.9727569999986</v>
      </c>
      <c r="G26" s="494"/>
      <c r="H26" s="492">
        <v>3965.9713729999999</v>
      </c>
      <c r="I26" s="493">
        <v>3312.3033399999999</v>
      </c>
      <c r="J26" s="493">
        <v>4602.0670030000001</v>
      </c>
      <c r="K26" s="494"/>
      <c r="L26" s="492">
        <v>4155.3843440000001</v>
      </c>
      <c r="M26" s="493">
        <v>3553.734993</v>
      </c>
      <c r="N26" s="493">
        <v>4782.5778590000009</v>
      </c>
      <c r="O26" s="494"/>
      <c r="P26" s="492">
        <v>4406.7005200000003</v>
      </c>
      <c r="Q26" s="493">
        <v>3773.9020799999998</v>
      </c>
      <c r="R26" s="493">
        <v>4994.3852900000002</v>
      </c>
      <c r="S26" s="494"/>
    </row>
    <row r="27" spans="2:23" s="463" customFormat="1" ht="15.75" customHeight="1" x14ac:dyDescent="0.35">
      <c r="B27" s="490"/>
      <c r="C27" s="491" t="s">
        <v>487</v>
      </c>
      <c r="D27" s="492">
        <v>716.76500699999997</v>
      </c>
      <c r="E27" s="493">
        <v>716.76500599999997</v>
      </c>
      <c r="F27" s="493">
        <v>1181.667156</v>
      </c>
      <c r="G27" s="494"/>
      <c r="H27" s="492">
        <v>736.36272799999995</v>
      </c>
      <c r="I27" s="493">
        <v>736.36272599999995</v>
      </c>
      <c r="J27" s="493">
        <v>1224.5687840000001</v>
      </c>
      <c r="K27" s="494"/>
      <c r="L27" s="492">
        <v>710.37049300000001</v>
      </c>
      <c r="M27" s="493">
        <v>710.37049100000002</v>
      </c>
      <c r="N27" s="493">
        <v>1168.435581</v>
      </c>
      <c r="O27" s="494"/>
      <c r="P27" s="492">
        <v>719.18540599999994</v>
      </c>
      <c r="Q27" s="493">
        <v>719.18540599999994</v>
      </c>
      <c r="R27" s="493">
        <v>1193.341171</v>
      </c>
      <c r="S27" s="494"/>
    </row>
    <row r="28" spans="2:23" s="463" customFormat="1" ht="15.75" hidden="1" customHeight="1" x14ac:dyDescent="0.35">
      <c r="B28" s="490"/>
      <c r="C28" s="491"/>
      <c r="D28" s="496"/>
      <c r="E28" s="497"/>
      <c r="F28" s="497"/>
      <c r="G28" s="494"/>
      <c r="H28" s="496"/>
      <c r="I28" s="497"/>
      <c r="J28" s="497"/>
      <c r="K28" s="494"/>
      <c r="L28" s="496"/>
      <c r="M28" s="497"/>
      <c r="N28" s="497"/>
      <c r="O28" s="494"/>
      <c r="P28" s="496"/>
      <c r="Q28" s="497"/>
      <c r="R28" s="497"/>
      <c r="S28" s="494"/>
    </row>
    <row r="29" spans="2:23" s="463" customFormat="1" ht="15.75" customHeight="1" x14ac:dyDescent="0.35">
      <c r="B29" s="490"/>
      <c r="C29" s="498" t="s">
        <v>488</v>
      </c>
      <c r="D29" s="499">
        <v>17065.737534000004</v>
      </c>
      <c r="E29" s="500">
        <v>16937.719246000001</v>
      </c>
      <c r="F29" s="500">
        <v>12225.818041999999</v>
      </c>
      <c r="G29" s="501"/>
      <c r="H29" s="499">
        <v>18431.586470999999</v>
      </c>
      <c r="I29" s="500">
        <v>18309.350021999999</v>
      </c>
      <c r="J29" s="500">
        <v>13181.304883000001</v>
      </c>
      <c r="K29" s="501"/>
      <c r="L29" s="499">
        <v>17581.679676</v>
      </c>
      <c r="M29" s="500">
        <v>17466.024355000001</v>
      </c>
      <c r="N29" s="500">
        <v>12954.212743</v>
      </c>
      <c r="O29" s="501"/>
      <c r="P29" s="499">
        <v>17531.859939999998</v>
      </c>
      <c r="Q29" s="500">
        <v>17358.568242000001</v>
      </c>
      <c r="R29" s="500">
        <v>12939.654785999997</v>
      </c>
      <c r="S29" s="501"/>
    </row>
    <row r="30" spans="2:23" s="463" customFormat="1" ht="18" customHeight="1" thickBot="1" x14ac:dyDescent="0.4">
      <c r="B30" s="502"/>
      <c r="C30" s="503" t="s">
        <v>489</v>
      </c>
      <c r="D30" s="504">
        <f>+D10+D11+D12+D13+D14+D15+D16+D18+D20+D23+D22+D24+D25+D26+D27+D29</f>
        <v>356390.29076099995</v>
      </c>
      <c r="E30" s="505">
        <f>+E10+E11+E12+E13+E14+E15+E16+E18+E20+E23+E22+E24+E25+E26+E27+E29</f>
        <v>363026.13246800005</v>
      </c>
      <c r="F30" s="505">
        <f>+F10+F11+F12+F13+F14+F15+F16+F18+F20+F23+F22+F24+F25+F26+F27+F29</f>
        <v>76726.223289000001</v>
      </c>
      <c r="G30" s="506">
        <v>2098.0668959999998</v>
      </c>
      <c r="H30" s="504">
        <f>+H10+H11+H12+H13+H14+H15+H16+H18+H20+H23+H22+H24+H25+H26+H27+H29</f>
        <v>369175.17003399995</v>
      </c>
      <c r="I30" s="505">
        <f>+I10+I11+I12+I13+I14+I15+I16+I18+I20+I23+I22+I24+I25+I26+I27+I29</f>
        <v>376269.5322870001</v>
      </c>
      <c r="J30" s="505">
        <f>+J10+J11+J12+J13+J14+J15+J16+J18+J20+J23+J22+J24+J25+J26+J27+J29</f>
        <v>75227.43630500001</v>
      </c>
      <c r="K30" s="506">
        <v>2135.814288</v>
      </c>
      <c r="L30" s="504">
        <f>+L10+L11+L12+L13+L14+L15+L16+L18+L20+L23+L22+L24+L25+L26+L27+L29</f>
        <v>331231.36601600016</v>
      </c>
      <c r="M30" s="505">
        <f>+M10+M11+M12+M13+M14+M15+M16+M18+M20+M23+M22+M24+M25+M26+M27+M29</f>
        <v>338688.94389699999</v>
      </c>
      <c r="N30" s="505">
        <f>+N10+N11+N12+N13+N14+N15+N16+N18+N20+N23+N22+N24+N25+N26+N27+N29</f>
        <v>72779.198397</v>
      </c>
      <c r="O30" s="506">
        <v>2023.162914</v>
      </c>
      <c r="P30" s="504">
        <f>+P10+P11+P12+P13+P14+P15+P16+P18+P20+P23+P22+P24+P25+P26+P27+P29</f>
        <v>336277.11724500003</v>
      </c>
      <c r="Q30" s="505">
        <f>+Q10+Q11+Q12+Q13+Q14+Q15+Q16+Q18+Q20+Q23+Q22+Q24+Q25+Q26+Q27+Q29</f>
        <v>343497.02076399996</v>
      </c>
      <c r="R30" s="505">
        <f>+R10+R11+R12+R13+R14+R15+R16+R18+R20+R23+R22+R24+R25+R26+R27+R29</f>
        <v>73836.217509999988</v>
      </c>
      <c r="S30" s="506">
        <v>2066.0201200000001</v>
      </c>
    </row>
    <row r="31" spans="2:23" s="463" customFormat="1" ht="17.25" customHeight="1" x14ac:dyDescent="0.35">
      <c r="D31" s="507" t="s">
        <v>490</v>
      </c>
      <c r="E31" s="507"/>
      <c r="G31" s="7"/>
      <c r="K31" s="7"/>
      <c r="L31" s="7"/>
      <c r="M31" s="7"/>
      <c r="N31" s="7"/>
      <c r="O31" s="7"/>
      <c r="P31" s="7"/>
      <c r="Q31" s="7"/>
      <c r="R31" s="7"/>
      <c r="S31" s="7"/>
    </row>
    <row r="32" spans="2:23" s="7" customFormat="1" ht="17.25" customHeight="1" x14ac:dyDescent="0.35">
      <c r="D32" s="507" t="s">
        <v>491</v>
      </c>
      <c r="E32" s="507"/>
      <c r="T32" s="463"/>
      <c r="U32" s="463"/>
      <c r="V32" s="463"/>
      <c r="W32" s="463"/>
    </row>
    <row r="33" spans="2:19" s="463" customFormat="1" ht="15" x14ac:dyDescent="0.35">
      <c r="D33" s="508" t="s">
        <v>492</v>
      </c>
      <c r="G33" s="7"/>
      <c r="K33" s="7"/>
      <c r="L33" s="7"/>
      <c r="M33" s="7"/>
      <c r="N33" s="7"/>
      <c r="O33" s="7"/>
      <c r="P33" s="7"/>
      <c r="Q33" s="7"/>
      <c r="R33" s="7"/>
      <c r="S33" s="7"/>
    </row>
    <row r="34" spans="2:19" s="463" customFormat="1" ht="23.25" customHeight="1" x14ac:dyDescent="0.35">
      <c r="B34" s="7"/>
      <c r="D34" s="509" t="s">
        <v>493</v>
      </c>
      <c r="G34" s="7"/>
      <c r="K34" s="7"/>
      <c r="L34" s="7"/>
      <c r="M34" s="7"/>
      <c r="N34" s="7"/>
      <c r="O34" s="7"/>
      <c r="P34" s="7"/>
      <c r="Q34" s="7"/>
      <c r="R34" s="7"/>
      <c r="S34" s="7"/>
    </row>
    <row r="35" spans="2:19" s="463" customFormat="1" ht="32.25" customHeight="1" thickBot="1" x14ac:dyDescent="0.6">
      <c r="B35" s="459"/>
      <c r="C35" s="465"/>
      <c r="D35" s="510" t="s">
        <v>494</v>
      </c>
      <c r="E35" s="509"/>
      <c r="F35" s="509"/>
      <c r="G35" s="509"/>
      <c r="H35" s="509"/>
      <c r="I35" s="509"/>
      <c r="J35" s="509"/>
      <c r="K35" s="509"/>
      <c r="L35" s="509"/>
      <c r="M35" s="509"/>
      <c r="N35" s="509"/>
      <c r="O35" s="509"/>
      <c r="P35" s="509"/>
      <c r="Q35" s="509"/>
      <c r="R35" s="509"/>
      <c r="S35" s="509"/>
    </row>
    <row r="36" spans="2:19" s="463" customFormat="1" ht="32.25" customHeight="1" thickBot="1" x14ac:dyDescent="0.6">
      <c r="B36" s="459"/>
      <c r="C36" s="465"/>
      <c r="D36" s="472" t="s">
        <v>465</v>
      </c>
      <c r="E36" s="188"/>
      <c r="F36" s="188"/>
      <c r="G36" s="188"/>
      <c r="H36" s="188"/>
      <c r="I36" s="188"/>
      <c r="J36" s="188"/>
      <c r="K36" s="188"/>
      <c r="L36" s="473" t="str">
        <f>$D$6</f>
        <v>Standardised Approach</v>
      </c>
      <c r="M36" s="188"/>
      <c r="N36" s="188"/>
      <c r="O36" s="188"/>
      <c r="P36" s="188"/>
      <c r="Q36" s="188"/>
      <c r="R36" s="188"/>
      <c r="S36" s="189"/>
    </row>
    <row r="37" spans="2:19" s="463" customFormat="1" ht="32.15" customHeight="1" thickBot="1" x14ac:dyDescent="0.6">
      <c r="B37" s="475"/>
      <c r="C37" s="465"/>
      <c r="D37" s="472" t="s">
        <v>12</v>
      </c>
      <c r="E37" s="473"/>
      <c r="F37" s="473"/>
      <c r="G37" s="474"/>
      <c r="H37" s="472" t="s">
        <v>13</v>
      </c>
      <c r="I37" s="473"/>
      <c r="J37" s="473"/>
      <c r="K37" s="474"/>
      <c r="L37" s="472" t="s">
        <v>14</v>
      </c>
      <c r="M37" s="473"/>
      <c r="N37" s="473"/>
      <c r="O37" s="474"/>
      <c r="P37" s="472" t="s">
        <v>15</v>
      </c>
      <c r="Q37" s="473"/>
      <c r="R37" s="473"/>
      <c r="S37" s="474"/>
    </row>
    <row r="38" spans="2:19" s="463" customFormat="1" ht="84" customHeight="1" thickBot="1" x14ac:dyDescent="0.4">
      <c r="B38" s="511">
        <v>1</v>
      </c>
      <c r="C38" s="480" t="s">
        <v>11</v>
      </c>
      <c r="D38" s="512" t="s">
        <v>466</v>
      </c>
      <c r="E38" s="513" t="s">
        <v>467</v>
      </c>
      <c r="F38" s="514" t="s">
        <v>468</v>
      </c>
      <c r="G38" s="515" t="s">
        <v>495</v>
      </c>
      <c r="H38" s="512" t="s">
        <v>466</v>
      </c>
      <c r="I38" s="513" t="s">
        <v>467</v>
      </c>
      <c r="J38" s="514" t="s">
        <v>468</v>
      </c>
      <c r="K38" s="515" t="s">
        <v>495</v>
      </c>
      <c r="L38" s="512" t="s">
        <v>466</v>
      </c>
      <c r="M38" s="513" t="s">
        <v>467</v>
      </c>
      <c r="N38" s="514" t="s">
        <v>468</v>
      </c>
      <c r="O38" s="515" t="s">
        <v>495</v>
      </c>
      <c r="P38" s="512" t="s">
        <v>466</v>
      </c>
      <c r="Q38" s="513" t="s">
        <v>467</v>
      </c>
      <c r="R38" s="514" t="s">
        <v>468</v>
      </c>
      <c r="S38" s="515" t="s">
        <v>495</v>
      </c>
    </row>
    <row r="39" spans="2:19" s="463" customFormat="1" ht="15.75" customHeight="1" x14ac:dyDescent="0.35">
      <c r="B39" s="485" t="s">
        <v>709</v>
      </c>
      <c r="C39" s="486" t="s">
        <v>472</v>
      </c>
      <c r="D39" s="487">
        <v>135774.50036400001</v>
      </c>
      <c r="E39" s="516">
        <v>183805.087978</v>
      </c>
      <c r="F39" s="516">
        <v>14823.018947</v>
      </c>
      <c r="G39" s="517"/>
      <c r="H39" s="487">
        <v>139143.81062500001</v>
      </c>
      <c r="I39" s="516">
        <v>184954.30057699999</v>
      </c>
      <c r="J39" s="516">
        <v>13644.198638000002</v>
      </c>
      <c r="K39" s="517"/>
      <c r="L39" s="487">
        <v>100525.932952</v>
      </c>
      <c r="M39" s="516">
        <v>146120.952582</v>
      </c>
      <c r="N39" s="516">
        <v>13010.354288</v>
      </c>
      <c r="O39" s="517"/>
      <c r="P39" s="487">
        <v>100848.967657</v>
      </c>
      <c r="Q39" s="516">
        <v>145630.99618099999</v>
      </c>
      <c r="R39" s="516">
        <v>12273.518688</v>
      </c>
      <c r="S39" s="517"/>
    </row>
    <row r="40" spans="2:19" s="463" customFormat="1" ht="15.75" customHeight="1" x14ac:dyDescent="0.35">
      <c r="B40" s="490"/>
      <c r="C40" s="491" t="s">
        <v>473</v>
      </c>
      <c r="D40" s="492">
        <v>123.031673</v>
      </c>
      <c r="E40" s="518">
        <v>116.560306</v>
      </c>
      <c r="F40" s="518">
        <v>23.312061</v>
      </c>
      <c r="G40" s="519"/>
      <c r="H40" s="492">
        <v>119.769958</v>
      </c>
      <c r="I40" s="518">
        <v>113.96341099999999</v>
      </c>
      <c r="J40" s="518">
        <v>22.792681999999999</v>
      </c>
      <c r="K40" s="519"/>
      <c r="L40" s="492">
        <v>115.64486100000001</v>
      </c>
      <c r="M40" s="518">
        <v>111.684495</v>
      </c>
      <c r="N40" s="518">
        <v>22.336898999999999</v>
      </c>
      <c r="O40" s="519"/>
      <c r="P40" s="492">
        <v>115.64953</v>
      </c>
      <c r="Q40" s="518">
        <v>111.71305099999999</v>
      </c>
      <c r="R40" s="518">
        <v>22.342610000000001</v>
      </c>
      <c r="S40" s="519"/>
    </row>
    <row r="41" spans="2:19" s="463" customFormat="1" ht="15.75" customHeight="1" x14ac:dyDescent="0.35">
      <c r="B41" s="490"/>
      <c r="C41" s="491" t="s">
        <v>474</v>
      </c>
      <c r="D41" s="492">
        <v>103.919194</v>
      </c>
      <c r="E41" s="518">
        <v>90.095956000000001</v>
      </c>
      <c r="F41" s="518">
        <v>72.489911000000006</v>
      </c>
      <c r="G41" s="519"/>
      <c r="H41" s="492">
        <v>89.042824999999993</v>
      </c>
      <c r="I41" s="518">
        <v>75.458437000000004</v>
      </c>
      <c r="J41" s="518">
        <v>57.070788999999998</v>
      </c>
      <c r="K41" s="519"/>
      <c r="L41" s="492">
        <v>83.197799000000003</v>
      </c>
      <c r="M41" s="518">
        <v>72.376086999999998</v>
      </c>
      <c r="N41" s="518">
        <v>54.355668000000001</v>
      </c>
      <c r="O41" s="519"/>
      <c r="P41" s="492">
        <v>82.150495000000006</v>
      </c>
      <c r="Q41" s="518">
        <v>70.022094999999993</v>
      </c>
      <c r="R41" s="518">
        <v>51.821137999999998</v>
      </c>
      <c r="S41" s="519"/>
    </row>
    <row r="42" spans="2:19" s="463" customFormat="1" ht="15.75" customHeight="1" x14ac:dyDescent="0.35">
      <c r="B42" s="490"/>
      <c r="C42" s="491" t="s">
        <v>475</v>
      </c>
      <c r="D42" s="492">
        <v>0</v>
      </c>
      <c r="E42" s="518">
        <v>0</v>
      </c>
      <c r="F42" s="518">
        <v>0</v>
      </c>
      <c r="G42" s="519"/>
      <c r="H42" s="492">
        <v>0</v>
      </c>
      <c r="I42" s="518">
        <v>0</v>
      </c>
      <c r="J42" s="518">
        <v>0</v>
      </c>
      <c r="K42" s="519"/>
      <c r="L42" s="492">
        <v>0</v>
      </c>
      <c r="M42" s="518">
        <v>0</v>
      </c>
      <c r="N42" s="518">
        <v>0</v>
      </c>
      <c r="O42" s="519"/>
      <c r="P42" s="492">
        <v>0</v>
      </c>
      <c r="Q42" s="518">
        <v>0</v>
      </c>
      <c r="R42" s="518">
        <v>0</v>
      </c>
      <c r="S42" s="519"/>
    </row>
    <row r="43" spans="2:19" s="463" customFormat="1" ht="15.75" customHeight="1" x14ac:dyDescent="0.35">
      <c r="B43" s="490"/>
      <c r="C43" s="491" t="s">
        <v>476</v>
      </c>
      <c r="D43" s="492">
        <v>0</v>
      </c>
      <c r="E43" s="518">
        <v>0</v>
      </c>
      <c r="F43" s="518">
        <v>0</v>
      </c>
      <c r="G43" s="519"/>
      <c r="H43" s="492">
        <v>0</v>
      </c>
      <c r="I43" s="518">
        <v>0</v>
      </c>
      <c r="J43" s="518">
        <v>0</v>
      </c>
      <c r="K43" s="519"/>
      <c r="L43" s="492">
        <v>0</v>
      </c>
      <c r="M43" s="518">
        <v>0</v>
      </c>
      <c r="N43" s="518">
        <v>0</v>
      </c>
      <c r="O43" s="519"/>
      <c r="P43" s="492">
        <v>0</v>
      </c>
      <c r="Q43" s="518">
        <v>0</v>
      </c>
      <c r="R43" s="518">
        <v>0</v>
      </c>
      <c r="S43" s="519"/>
    </row>
    <row r="44" spans="2:19" s="463" customFormat="1" ht="15.75" customHeight="1" x14ac:dyDescent="0.35">
      <c r="B44" s="490"/>
      <c r="C44" s="491" t="s">
        <v>477</v>
      </c>
      <c r="D44" s="492">
        <v>7271.7422139999999</v>
      </c>
      <c r="E44" s="518">
        <v>4785.8646649999991</v>
      </c>
      <c r="F44" s="518">
        <v>1864.0295510000001</v>
      </c>
      <c r="G44" s="519"/>
      <c r="H44" s="492">
        <v>6490.1165440000004</v>
      </c>
      <c r="I44" s="518">
        <v>3935.3509960000001</v>
      </c>
      <c r="J44" s="518">
        <v>1450.150899</v>
      </c>
      <c r="K44" s="519"/>
      <c r="L44" s="492">
        <v>6525.7340979999999</v>
      </c>
      <c r="M44" s="518">
        <v>3763.9360550000001</v>
      </c>
      <c r="N44" s="518">
        <v>1441.493639</v>
      </c>
      <c r="O44" s="519"/>
      <c r="P44" s="492">
        <v>6704.2119320000002</v>
      </c>
      <c r="Q44" s="518">
        <v>4049.9937920000002</v>
      </c>
      <c r="R44" s="518">
        <v>1682.9254390000001</v>
      </c>
      <c r="S44" s="519"/>
    </row>
    <row r="45" spans="2:19" s="463" customFormat="1" ht="15.75" customHeight="1" x14ac:dyDescent="0.35">
      <c r="B45" s="490"/>
      <c r="C45" s="491" t="s">
        <v>478</v>
      </c>
      <c r="D45" s="492">
        <v>18530.116376999998</v>
      </c>
      <c r="E45" s="518">
        <v>5582.6998739999999</v>
      </c>
      <c r="F45" s="518">
        <v>5141.9139689999993</v>
      </c>
      <c r="G45" s="519"/>
      <c r="H45" s="492">
        <v>18055.661243999999</v>
      </c>
      <c r="I45" s="518">
        <v>5268.0493849999993</v>
      </c>
      <c r="J45" s="518">
        <v>4870.3790169999993</v>
      </c>
      <c r="K45" s="519"/>
      <c r="L45" s="492">
        <v>17808.398514</v>
      </c>
      <c r="M45" s="518">
        <v>5172.7409100000004</v>
      </c>
      <c r="N45" s="518">
        <v>4800.4407750000009</v>
      </c>
      <c r="O45" s="519"/>
      <c r="P45" s="492">
        <v>17851.958363000002</v>
      </c>
      <c r="Q45" s="518">
        <v>5384.2753430000012</v>
      </c>
      <c r="R45" s="518">
        <v>4964.3256150000007</v>
      </c>
      <c r="S45" s="519"/>
    </row>
    <row r="46" spans="2:19" s="463" customFormat="1" ht="15.75" customHeight="1" x14ac:dyDescent="0.35">
      <c r="B46" s="490"/>
      <c r="C46" s="495" t="s">
        <v>479</v>
      </c>
      <c r="D46" s="492">
        <v>4109.4987220000003</v>
      </c>
      <c r="E46" s="518">
        <v>1101.9630999999999</v>
      </c>
      <c r="F46" s="518">
        <v>878.09797300000002</v>
      </c>
      <c r="G46" s="519"/>
      <c r="H46" s="492">
        <v>3580.3560980000002</v>
      </c>
      <c r="I46" s="518">
        <v>917.05355899999995</v>
      </c>
      <c r="J46" s="518">
        <v>732.89996399999995</v>
      </c>
      <c r="K46" s="519"/>
      <c r="L46" s="492">
        <v>3142.1132670000002</v>
      </c>
      <c r="M46" s="518">
        <v>738.60333900000001</v>
      </c>
      <c r="N46" s="518">
        <v>593.29120699999999</v>
      </c>
      <c r="O46" s="519"/>
      <c r="P46" s="492">
        <v>3160.8930890000001</v>
      </c>
      <c r="Q46" s="518">
        <v>717.31752600000004</v>
      </c>
      <c r="R46" s="518">
        <v>577.16578500000003</v>
      </c>
      <c r="S46" s="519"/>
    </row>
    <row r="47" spans="2:19" s="463" customFormat="1" ht="15.75" customHeight="1" x14ac:dyDescent="0.35">
      <c r="B47" s="490"/>
      <c r="C47" s="491" t="s">
        <v>480</v>
      </c>
      <c r="D47" s="492">
        <v>12540.430246000002</v>
      </c>
      <c r="E47" s="518">
        <v>4759.0665950000011</v>
      </c>
      <c r="F47" s="518">
        <v>2603.503244</v>
      </c>
      <c r="G47" s="519"/>
      <c r="H47" s="492">
        <v>12152.966748999999</v>
      </c>
      <c r="I47" s="518">
        <v>4509.0933089999999</v>
      </c>
      <c r="J47" s="518">
        <v>2398.5732859999998</v>
      </c>
      <c r="K47" s="519"/>
      <c r="L47" s="492">
        <v>12059.469413000001</v>
      </c>
      <c r="M47" s="518">
        <v>4450.1674169999997</v>
      </c>
      <c r="N47" s="518">
        <v>2332.3896410000002</v>
      </c>
      <c r="O47" s="519"/>
      <c r="P47" s="492">
        <v>11858.604356</v>
      </c>
      <c r="Q47" s="518">
        <v>4493.950589</v>
      </c>
      <c r="R47" s="518">
        <v>2323.9751729999998</v>
      </c>
      <c r="S47" s="519"/>
    </row>
    <row r="48" spans="2:19" s="463" customFormat="1" ht="15.75" customHeight="1" x14ac:dyDescent="0.35">
      <c r="B48" s="490"/>
      <c r="C48" s="495" t="s">
        <v>479</v>
      </c>
      <c r="D48" s="492">
        <v>1214.053797</v>
      </c>
      <c r="E48" s="518">
        <v>289.168925</v>
      </c>
      <c r="F48" s="518">
        <v>171.14752999999999</v>
      </c>
      <c r="G48" s="519"/>
      <c r="H48" s="492">
        <v>1153.627254</v>
      </c>
      <c r="I48" s="518">
        <v>253.262056</v>
      </c>
      <c r="J48" s="518">
        <v>149.79264499999999</v>
      </c>
      <c r="K48" s="519"/>
      <c r="L48" s="492">
        <v>1042.3679649999999</v>
      </c>
      <c r="M48" s="518">
        <v>215.84907100000001</v>
      </c>
      <c r="N48" s="518">
        <v>128.04464999999999</v>
      </c>
      <c r="O48" s="519"/>
      <c r="P48" s="492">
        <v>1017.726566</v>
      </c>
      <c r="Q48" s="518">
        <v>204.566213</v>
      </c>
      <c r="R48" s="518">
        <v>119.910163</v>
      </c>
      <c r="S48" s="519"/>
    </row>
    <row r="49" spans="2:19" s="463" customFormat="1" ht="15.75" customHeight="1" x14ac:dyDescent="0.35">
      <c r="B49" s="490"/>
      <c r="C49" s="491" t="s">
        <v>481</v>
      </c>
      <c r="D49" s="492">
        <v>1142.749458</v>
      </c>
      <c r="E49" s="518">
        <v>1112.7173230000001</v>
      </c>
      <c r="F49" s="518">
        <v>416.35243500000001</v>
      </c>
      <c r="G49" s="519"/>
      <c r="H49" s="492">
        <v>1261.325443</v>
      </c>
      <c r="I49" s="518">
        <v>1241.0832170000001</v>
      </c>
      <c r="J49" s="518">
        <v>462.29482100000001</v>
      </c>
      <c r="K49" s="519"/>
      <c r="L49" s="492">
        <v>1206.749701</v>
      </c>
      <c r="M49" s="518">
        <v>1189.2339239999999</v>
      </c>
      <c r="N49" s="518">
        <v>442.80668800000001</v>
      </c>
      <c r="O49" s="519"/>
      <c r="P49" s="492">
        <v>1189.569731</v>
      </c>
      <c r="Q49" s="518">
        <v>1172.859989</v>
      </c>
      <c r="R49" s="518">
        <v>433.43303900000001</v>
      </c>
      <c r="S49" s="519"/>
    </row>
    <row r="50" spans="2:19" s="463" customFormat="1" ht="15.75" customHeight="1" x14ac:dyDescent="0.35">
      <c r="B50" s="490"/>
      <c r="C50" s="495" t="s">
        <v>479</v>
      </c>
      <c r="D50" s="492">
        <v>286.50840099999999</v>
      </c>
      <c r="E50" s="518">
        <v>276.88286199999999</v>
      </c>
      <c r="F50" s="518">
        <v>102.63668699999999</v>
      </c>
      <c r="G50" s="519"/>
      <c r="H50" s="492">
        <v>228.70523600000001</v>
      </c>
      <c r="I50" s="518">
        <v>220.75704200000001</v>
      </c>
      <c r="J50" s="518">
        <v>81.314599999999999</v>
      </c>
      <c r="K50" s="519"/>
      <c r="L50" s="492">
        <v>161.180305</v>
      </c>
      <c r="M50" s="518">
        <v>156.170659</v>
      </c>
      <c r="N50" s="518">
        <v>58.549616999999998</v>
      </c>
      <c r="O50" s="519"/>
      <c r="P50" s="492">
        <v>156.79227499999999</v>
      </c>
      <c r="Q50" s="518">
        <v>152.17525599999999</v>
      </c>
      <c r="R50" s="518">
        <v>57.035932000000003</v>
      </c>
      <c r="S50" s="519"/>
    </row>
    <row r="51" spans="2:19" s="463" customFormat="1" ht="15.75" customHeight="1" x14ac:dyDescent="0.35">
      <c r="B51" s="490"/>
      <c r="C51" s="491" t="s">
        <v>482</v>
      </c>
      <c r="D51" s="492">
        <v>732.94255599999997</v>
      </c>
      <c r="E51" s="518">
        <v>229.63060300000001</v>
      </c>
      <c r="F51" s="518">
        <v>248.69759400000001</v>
      </c>
      <c r="G51" s="520">
        <v>452.94726700000001</v>
      </c>
      <c r="H51" s="492">
        <v>713.49591399999997</v>
      </c>
      <c r="I51" s="518">
        <v>225.59868599999999</v>
      </c>
      <c r="J51" s="518">
        <v>247.50484900000001</v>
      </c>
      <c r="K51" s="520">
        <v>448.038026</v>
      </c>
      <c r="L51" s="492">
        <v>711.99664800000005</v>
      </c>
      <c r="M51" s="518">
        <v>227.21418600000001</v>
      </c>
      <c r="N51" s="518">
        <v>246.234523</v>
      </c>
      <c r="O51" s="520">
        <v>448.94397600000002</v>
      </c>
      <c r="P51" s="492">
        <v>652.52508799999998</v>
      </c>
      <c r="Q51" s="518">
        <v>192.954061</v>
      </c>
      <c r="R51" s="518">
        <v>210.05676700000001</v>
      </c>
      <c r="S51" s="520">
        <v>411.27095399999996</v>
      </c>
    </row>
    <row r="52" spans="2:19" s="463" customFormat="1" ht="15.75" customHeight="1" x14ac:dyDescent="0.35">
      <c r="B52" s="490"/>
      <c r="C52" s="491" t="s">
        <v>483</v>
      </c>
      <c r="D52" s="492">
        <v>93.047775999999999</v>
      </c>
      <c r="E52" s="518">
        <v>66.818462999999994</v>
      </c>
      <c r="F52" s="518">
        <v>100.227694</v>
      </c>
      <c r="G52" s="519"/>
      <c r="H52" s="492">
        <v>103.661145</v>
      </c>
      <c r="I52" s="518">
        <v>72.370791999999994</v>
      </c>
      <c r="J52" s="518">
        <v>108.556186</v>
      </c>
      <c r="K52" s="519"/>
      <c r="L52" s="492">
        <v>88.009760999999997</v>
      </c>
      <c r="M52" s="518">
        <v>67.963922999999994</v>
      </c>
      <c r="N52" s="518">
        <v>101.94588299999999</v>
      </c>
      <c r="O52" s="519"/>
      <c r="P52" s="492">
        <v>130.41603799999999</v>
      </c>
      <c r="Q52" s="518">
        <v>105.38017600000001</v>
      </c>
      <c r="R52" s="518">
        <v>158.07026500000001</v>
      </c>
      <c r="S52" s="519"/>
    </row>
    <row r="53" spans="2:19" s="463" customFormat="1" ht="15.75" customHeight="1" x14ac:dyDescent="0.35">
      <c r="B53" s="490"/>
      <c r="C53" s="491" t="s">
        <v>484</v>
      </c>
      <c r="D53" s="492">
        <v>929.71402399999999</v>
      </c>
      <c r="E53" s="518">
        <v>929.522199</v>
      </c>
      <c r="F53" s="518">
        <v>184.005503</v>
      </c>
      <c r="G53" s="519"/>
      <c r="H53" s="492">
        <v>1190.2230010000001</v>
      </c>
      <c r="I53" s="518">
        <v>1189.8053010000001</v>
      </c>
      <c r="J53" s="518">
        <v>256.19662799999998</v>
      </c>
      <c r="K53" s="519"/>
      <c r="L53" s="492">
        <v>1233.5619320000001</v>
      </c>
      <c r="M53" s="518">
        <v>1233.114791</v>
      </c>
      <c r="N53" s="518">
        <v>229.62725699999999</v>
      </c>
      <c r="O53" s="519"/>
      <c r="P53" s="492">
        <v>1233.8030679999999</v>
      </c>
      <c r="Q53" s="518">
        <v>1233.365225</v>
      </c>
      <c r="R53" s="518">
        <v>237.695145</v>
      </c>
      <c r="S53" s="519"/>
    </row>
    <row r="54" spans="2:19" s="463" customFormat="1" ht="15.75" customHeight="1" x14ac:dyDescent="0.35">
      <c r="B54" s="490"/>
      <c r="C54" s="491" t="s">
        <v>485</v>
      </c>
      <c r="D54" s="492">
        <v>0</v>
      </c>
      <c r="E54" s="518">
        <v>0</v>
      </c>
      <c r="F54" s="518">
        <v>0</v>
      </c>
      <c r="G54" s="519"/>
      <c r="H54" s="492">
        <v>0</v>
      </c>
      <c r="I54" s="518">
        <v>0</v>
      </c>
      <c r="J54" s="518">
        <v>0</v>
      </c>
      <c r="K54" s="519"/>
      <c r="L54" s="492">
        <v>9.9999999999999995E-7</v>
      </c>
      <c r="M54" s="518">
        <v>9.9999999999999995E-7</v>
      </c>
      <c r="N54" s="518">
        <v>0</v>
      </c>
      <c r="O54" s="519"/>
      <c r="P54" s="492">
        <v>9.9999999999999995E-7</v>
      </c>
      <c r="Q54" s="518">
        <v>9.9999999999999995E-7</v>
      </c>
      <c r="R54" s="518">
        <v>0</v>
      </c>
      <c r="S54" s="519"/>
    </row>
    <row r="55" spans="2:19" s="463" customFormat="1" ht="15.75" customHeight="1" x14ac:dyDescent="0.35">
      <c r="B55" s="490"/>
      <c r="C55" s="491" t="s">
        <v>486</v>
      </c>
      <c r="D55" s="492">
        <v>2212.8837100000001</v>
      </c>
      <c r="E55" s="518">
        <v>1898.3166859999999</v>
      </c>
      <c r="F55" s="518">
        <v>2546.7494959999999</v>
      </c>
      <c r="G55" s="519"/>
      <c r="H55" s="492">
        <v>2204.8111490000001</v>
      </c>
      <c r="I55" s="518">
        <v>1904.852112</v>
      </c>
      <c r="J55" s="518">
        <v>2236.2662059999998</v>
      </c>
      <c r="K55" s="519"/>
      <c r="L55" s="492">
        <v>2407.3867169999999</v>
      </c>
      <c r="M55" s="518">
        <v>2133.3195770000002</v>
      </c>
      <c r="N55" s="518">
        <v>2455.4020970000001</v>
      </c>
      <c r="O55" s="519"/>
      <c r="P55" s="492">
        <v>2712.3138090000002</v>
      </c>
      <c r="Q55" s="518">
        <v>2404.1238619999999</v>
      </c>
      <c r="R55" s="518">
        <v>2661.7967800000001</v>
      </c>
      <c r="S55" s="519"/>
    </row>
    <row r="56" spans="2:19" s="463" customFormat="1" ht="15.75" customHeight="1" x14ac:dyDescent="0.35">
      <c r="B56" s="490"/>
      <c r="C56" s="491" t="s">
        <v>487</v>
      </c>
      <c r="D56" s="492">
        <v>379.85176100000001</v>
      </c>
      <c r="E56" s="518">
        <v>379.85176100000001</v>
      </c>
      <c r="F56" s="518">
        <v>395.54335800000001</v>
      </c>
      <c r="G56" s="519"/>
      <c r="H56" s="492">
        <v>379.97621400000003</v>
      </c>
      <c r="I56" s="518">
        <v>379.97621400000003</v>
      </c>
      <c r="J56" s="518">
        <v>395.05119300000001</v>
      </c>
      <c r="K56" s="519"/>
      <c r="L56" s="492">
        <v>380.13086600000003</v>
      </c>
      <c r="M56" s="518">
        <v>380.13086700000002</v>
      </c>
      <c r="N56" s="518">
        <v>395.45584100000002</v>
      </c>
      <c r="O56" s="519"/>
      <c r="P56" s="492">
        <v>374.62534900000003</v>
      </c>
      <c r="Q56" s="518">
        <v>374.62534900000003</v>
      </c>
      <c r="R56" s="518">
        <v>382.71872999999999</v>
      </c>
      <c r="S56" s="519"/>
    </row>
    <row r="57" spans="2:19" s="463" customFormat="1" ht="15.75" hidden="1" customHeight="1" x14ac:dyDescent="0.35">
      <c r="B57" s="490"/>
      <c r="C57" s="491"/>
      <c r="D57" s="496"/>
      <c r="E57" s="521"/>
      <c r="F57" s="521"/>
      <c r="G57" s="522"/>
      <c r="H57" s="496"/>
      <c r="I57" s="521"/>
      <c r="J57" s="521"/>
      <c r="K57" s="522"/>
      <c r="L57" s="496"/>
      <c r="M57" s="521"/>
      <c r="N57" s="521"/>
      <c r="O57" s="522"/>
      <c r="P57" s="496"/>
      <c r="Q57" s="521"/>
      <c r="R57" s="521"/>
      <c r="S57" s="522"/>
    </row>
    <row r="58" spans="2:19" s="463" customFormat="1" ht="15.75" customHeight="1" thickBot="1" x14ac:dyDescent="0.4">
      <c r="B58" s="490"/>
      <c r="C58" s="491" t="s">
        <v>488</v>
      </c>
      <c r="D58" s="492">
        <v>13602.264541</v>
      </c>
      <c r="E58" s="518">
        <v>13602.266737999998</v>
      </c>
      <c r="F58" s="518">
        <v>10513.606217999999</v>
      </c>
      <c r="G58" s="519"/>
      <c r="H58" s="492">
        <v>14823.394779</v>
      </c>
      <c r="I58" s="518">
        <v>14823.396635999999</v>
      </c>
      <c r="J58" s="518">
        <v>11383.223294000001</v>
      </c>
      <c r="K58" s="519"/>
      <c r="L58" s="492">
        <v>14427.579454999999</v>
      </c>
      <c r="M58" s="518">
        <v>14427.58136</v>
      </c>
      <c r="N58" s="518">
        <v>11224.219499000001</v>
      </c>
      <c r="O58" s="519"/>
      <c r="P58" s="492">
        <v>13951.963658999999</v>
      </c>
      <c r="Q58" s="518">
        <v>13951.966032</v>
      </c>
      <c r="R58" s="518">
        <v>10968.954830999999</v>
      </c>
      <c r="S58" s="519"/>
    </row>
    <row r="59" spans="2:19" s="463" customFormat="1" ht="18" customHeight="1" thickBot="1" x14ac:dyDescent="0.4">
      <c r="B59" s="502"/>
      <c r="C59" s="523" t="s">
        <v>496</v>
      </c>
      <c r="D59" s="524"/>
      <c r="E59" s="525"/>
      <c r="F59" s="525"/>
      <c r="G59" s="526">
        <v>606.72875500000009</v>
      </c>
      <c r="H59" s="524"/>
      <c r="I59" s="525"/>
      <c r="J59" s="525"/>
      <c r="K59" s="526">
        <v>624.80108900000005</v>
      </c>
      <c r="L59" s="524"/>
      <c r="M59" s="525"/>
      <c r="N59" s="525"/>
      <c r="O59" s="526">
        <v>571.354737</v>
      </c>
      <c r="P59" s="524"/>
      <c r="Q59" s="525"/>
      <c r="R59" s="525"/>
      <c r="S59" s="526">
        <v>561.69280700000002</v>
      </c>
    </row>
    <row r="60" spans="2:19" s="463" customFormat="1" ht="18.75" customHeight="1" x14ac:dyDescent="0.35">
      <c r="D60" s="507" t="s">
        <v>490</v>
      </c>
      <c r="G60" s="527"/>
      <c r="K60" s="527"/>
      <c r="L60" s="7"/>
      <c r="M60" s="7"/>
      <c r="N60" s="7"/>
      <c r="O60" s="7"/>
      <c r="P60" s="7"/>
      <c r="Q60" s="7"/>
      <c r="R60" s="7"/>
      <c r="S60" s="7"/>
    </row>
    <row r="61" spans="2:19" s="463" customFormat="1" ht="18.75" customHeight="1" x14ac:dyDescent="0.35">
      <c r="D61" s="507" t="s">
        <v>497</v>
      </c>
      <c r="G61" s="7"/>
      <c r="K61" s="7"/>
      <c r="L61" s="7"/>
      <c r="M61" s="7"/>
      <c r="N61" s="7"/>
      <c r="O61" s="7"/>
      <c r="P61" s="7"/>
      <c r="Q61" s="7"/>
      <c r="R61" s="7"/>
      <c r="S61" s="7"/>
    </row>
    <row r="62" spans="2:19" s="463" customFormat="1" ht="18.75" customHeight="1" thickBot="1" x14ac:dyDescent="0.4">
      <c r="D62" s="528"/>
      <c r="G62" s="7"/>
      <c r="K62" s="7"/>
      <c r="L62" s="7"/>
      <c r="M62" s="7"/>
      <c r="N62" s="7"/>
      <c r="O62" s="7"/>
      <c r="P62" s="7"/>
      <c r="Q62" s="7"/>
      <c r="R62" s="7"/>
      <c r="S62" s="7"/>
    </row>
    <row r="63" spans="2:19" s="463" customFormat="1" ht="32.25" customHeight="1" thickBot="1" x14ac:dyDescent="0.6">
      <c r="B63" s="459"/>
      <c r="C63" s="465"/>
      <c r="D63" s="472" t="s">
        <v>465</v>
      </c>
      <c r="E63" s="188"/>
      <c r="F63" s="188"/>
      <c r="G63" s="188"/>
      <c r="H63" s="188"/>
      <c r="I63" s="188"/>
      <c r="J63" s="188"/>
      <c r="K63" s="188"/>
      <c r="L63" s="473" t="str">
        <f>$D$6</f>
        <v>Standardised Approach</v>
      </c>
      <c r="M63" s="188"/>
      <c r="N63" s="188"/>
      <c r="O63" s="188"/>
      <c r="P63" s="188"/>
      <c r="Q63" s="188"/>
      <c r="R63" s="188"/>
      <c r="S63" s="189"/>
    </row>
    <row r="64" spans="2:19" s="463" customFormat="1" ht="32.25" customHeight="1" thickBot="1" x14ac:dyDescent="0.6">
      <c r="B64" s="459"/>
      <c r="C64" s="465"/>
      <c r="D64" s="472" t="s">
        <v>12</v>
      </c>
      <c r="E64" s="473"/>
      <c r="F64" s="473"/>
      <c r="G64" s="474"/>
      <c r="H64" s="472" t="s">
        <v>13</v>
      </c>
      <c r="I64" s="473"/>
      <c r="J64" s="473"/>
      <c r="K64" s="474"/>
      <c r="L64" s="472" t="s">
        <v>14</v>
      </c>
      <c r="M64" s="473"/>
      <c r="N64" s="473"/>
      <c r="O64" s="474"/>
      <c r="P64" s="472" t="s">
        <v>15</v>
      </c>
      <c r="Q64" s="473"/>
      <c r="R64" s="473"/>
      <c r="S64" s="474"/>
    </row>
    <row r="65" spans="2:19" s="463" customFormat="1" ht="51" customHeight="1" x14ac:dyDescent="0.55000000000000004">
      <c r="B65" s="475"/>
      <c r="C65" s="465"/>
      <c r="D65" s="476" t="s">
        <v>466</v>
      </c>
      <c r="E65" s="529" t="s">
        <v>467</v>
      </c>
      <c r="F65" s="530" t="s">
        <v>468</v>
      </c>
      <c r="G65" s="531" t="s">
        <v>498</v>
      </c>
      <c r="H65" s="476" t="s">
        <v>466</v>
      </c>
      <c r="I65" s="529" t="s">
        <v>467</v>
      </c>
      <c r="J65" s="530" t="s">
        <v>468</v>
      </c>
      <c r="K65" s="531" t="s">
        <v>498</v>
      </c>
      <c r="L65" s="476" t="s">
        <v>466</v>
      </c>
      <c r="M65" s="529" t="s">
        <v>467</v>
      </c>
      <c r="N65" s="530" t="s">
        <v>468</v>
      </c>
      <c r="O65" s="531" t="s">
        <v>498</v>
      </c>
      <c r="P65" s="476" t="s">
        <v>466</v>
      </c>
      <c r="Q65" s="529" t="s">
        <v>467</v>
      </c>
      <c r="R65" s="530" t="s">
        <v>468</v>
      </c>
      <c r="S65" s="531" t="s">
        <v>498</v>
      </c>
    </row>
    <row r="66" spans="2:19" s="463" customFormat="1" ht="33" customHeight="1" thickBot="1" x14ac:dyDescent="0.4">
      <c r="B66" s="511">
        <v>2</v>
      </c>
      <c r="C66" s="480" t="s">
        <v>11</v>
      </c>
      <c r="D66" s="481"/>
      <c r="E66" s="532"/>
      <c r="F66" s="533"/>
      <c r="G66" s="534"/>
      <c r="H66" s="481"/>
      <c r="I66" s="532"/>
      <c r="J66" s="533"/>
      <c r="K66" s="534"/>
      <c r="L66" s="481"/>
      <c r="M66" s="532"/>
      <c r="N66" s="533"/>
      <c r="O66" s="534"/>
      <c r="P66" s="481"/>
      <c r="Q66" s="532"/>
      <c r="R66" s="533"/>
      <c r="S66" s="534"/>
    </row>
    <row r="67" spans="2:19" s="463" customFormat="1" ht="15.75" customHeight="1" x14ac:dyDescent="0.35">
      <c r="B67" s="485" t="s">
        <v>708</v>
      </c>
      <c r="C67" s="486" t="s">
        <v>472</v>
      </c>
      <c r="D67" s="487">
        <v>14283.261107</v>
      </c>
      <c r="E67" s="516">
        <v>14083.022263999999</v>
      </c>
      <c r="F67" s="516">
        <v>1.928903</v>
      </c>
      <c r="G67" s="517"/>
      <c r="H67" s="487">
        <v>15980.167657</v>
      </c>
      <c r="I67" s="516">
        <v>15779.919359</v>
      </c>
      <c r="J67" s="516">
        <v>2.6347010000000002</v>
      </c>
      <c r="K67" s="517"/>
      <c r="L67" s="487">
        <v>14695.933955</v>
      </c>
      <c r="M67" s="516">
        <v>14495.676470000002</v>
      </c>
      <c r="N67" s="516">
        <v>2.4510429999999999</v>
      </c>
      <c r="O67" s="517"/>
      <c r="P67" s="487">
        <v>15194.791241000001</v>
      </c>
      <c r="Q67" s="516">
        <v>14994.166084</v>
      </c>
      <c r="R67" s="516">
        <v>1.8870389999999999</v>
      </c>
      <c r="S67" s="517"/>
    </row>
    <row r="68" spans="2:19" s="463" customFormat="1" ht="15.75" customHeight="1" x14ac:dyDescent="0.35">
      <c r="B68" s="490"/>
      <c r="C68" s="491" t="s">
        <v>473</v>
      </c>
      <c r="D68" s="492">
        <v>0</v>
      </c>
      <c r="E68" s="518">
        <v>0</v>
      </c>
      <c r="F68" s="518">
        <v>0</v>
      </c>
      <c r="G68" s="519"/>
      <c r="H68" s="492">
        <v>0</v>
      </c>
      <c r="I68" s="518">
        <v>0</v>
      </c>
      <c r="J68" s="518">
        <v>0</v>
      </c>
      <c r="K68" s="519"/>
      <c r="L68" s="492">
        <v>0</v>
      </c>
      <c r="M68" s="518">
        <v>0</v>
      </c>
      <c r="N68" s="518">
        <v>0</v>
      </c>
      <c r="O68" s="519"/>
      <c r="P68" s="492">
        <v>0</v>
      </c>
      <c r="Q68" s="518">
        <v>0</v>
      </c>
      <c r="R68" s="518">
        <v>0</v>
      </c>
      <c r="S68" s="519"/>
    </row>
    <row r="69" spans="2:19" s="463" customFormat="1" ht="15.75" customHeight="1" x14ac:dyDescent="0.35">
      <c r="B69" s="490"/>
      <c r="C69" s="491" t="s">
        <v>474</v>
      </c>
      <c r="D69" s="492">
        <v>4.5248790000000003</v>
      </c>
      <c r="E69" s="518">
        <v>4.524877</v>
      </c>
      <c r="F69" s="518">
        <v>0.904976</v>
      </c>
      <c r="G69" s="519"/>
      <c r="H69" s="492">
        <v>4.3956460000000002</v>
      </c>
      <c r="I69" s="518">
        <v>4.3956429999999997</v>
      </c>
      <c r="J69" s="518">
        <v>0.87912900000000005</v>
      </c>
      <c r="K69" s="519"/>
      <c r="L69" s="492">
        <v>4.5754089999999996</v>
      </c>
      <c r="M69" s="518">
        <v>4.5754049999999999</v>
      </c>
      <c r="N69" s="518">
        <v>0.91508100000000003</v>
      </c>
      <c r="O69" s="519"/>
      <c r="P69" s="492">
        <v>0</v>
      </c>
      <c r="Q69" s="518">
        <v>0</v>
      </c>
      <c r="R69" s="518">
        <v>0</v>
      </c>
      <c r="S69" s="519"/>
    </row>
    <row r="70" spans="2:19" s="463" customFormat="1" ht="15.75" customHeight="1" x14ac:dyDescent="0.35">
      <c r="B70" s="490"/>
      <c r="C70" s="491" t="s">
        <v>475</v>
      </c>
      <c r="D70" s="492">
        <v>23.347221999999999</v>
      </c>
      <c r="E70" s="518">
        <v>23.347221999999999</v>
      </c>
      <c r="F70" s="518">
        <v>0</v>
      </c>
      <c r="G70" s="519"/>
      <c r="H70" s="492">
        <v>35.004069999999999</v>
      </c>
      <c r="I70" s="518">
        <v>35.003743999999998</v>
      </c>
      <c r="J70" s="518">
        <v>0</v>
      </c>
      <c r="K70" s="519"/>
      <c r="L70" s="492">
        <v>35.883766999999999</v>
      </c>
      <c r="M70" s="518">
        <v>35.883436000000003</v>
      </c>
      <c r="N70" s="518">
        <v>0</v>
      </c>
      <c r="O70" s="519"/>
      <c r="P70" s="492">
        <v>12.84615</v>
      </c>
      <c r="Q70" s="518">
        <v>12.845813</v>
      </c>
      <c r="R70" s="518">
        <v>0</v>
      </c>
      <c r="S70" s="519"/>
    </row>
    <row r="71" spans="2:19" s="463" customFormat="1" ht="15.75" customHeight="1" x14ac:dyDescent="0.35">
      <c r="B71" s="490"/>
      <c r="C71" s="491" t="s">
        <v>476</v>
      </c>
      <c r="D71" s="492">
        <v>0</v>
      </c>
      <c r="E71" s="518">
        <v>0</v>
      </c>
      <c r="F71" s="518">
        <v>0</v>
      </c>
      <c r="G71" s="519"/>
      <c r="H71" s="492">
        <v>0</v>
      </c>
      <c r="I71" s="518">
        <v>0</v>
      </c>
      <c r="J71" s="518">
        <v>0</v>
      </c>
      <c r="K71" s="519"/>
      <c r="L71" s="492">
        <v>0</v>
      </c>
      <c r="M71" s="518">
        <v>0</v>
      </c>
      <c r="N71" s="518">
        <v>0</v>
      </c>
      <c r="O71" s="519"/>
      <c r="P71" s="492">
        <v>0</v>
      </c>
      <c r="Q71" s="518">
        <v>0</v>
      </c>
      <c r="R71" s="518">
        <v>0</v>
      </c>
      <c r="S71" s="519"/>
    </row>
    <row r="72" spans="2:19" s="463" customFormat="1" ht="15.75" customHeight="1" x14ac:dyDescent="0.35">
      <c r="B72" s="490"/>
      <c r="C72" s="491" t="s">
        <v>477</v>
      </c>
      <c r="D72" s="492">
        <v>4074.2828890000001</v>
      </c>
      <c r="E72" s="518">
        <v>3135.4161060000001</v>
      </c>
      <c r="F72" s="518">
        <v>659.87695299999996</v>
      </c>
      <c r="G72" s="519"/>
      <c r="H72" s="492">
        <v>3931.3711739999999</v>
      </c>
      <c r="I72" s="518">
        <v>2984.2142090000002</v>
      </c>
      <c r="J72" s="518">
        <v>620.28602699999999</v>
      </c>
      <c r="K72" s="519"/>
      <c r="L72" s="492">
        <v>3917.476987</v>
      </c>
      <c r="M72" s="518">
        <v>2967.1153629999999</v>
      </c>
      <c r="N72" s="518">
        <v>600.25284299999998</v>
      </c>
      <c r="O72" s="519"/>
      <c r="P72" s="492">
        <v>3991.2258259999999</v>
      </c>
      <c r="Q72" s="518">
        <v>3054.4251770000001</v>
      </c>
      <c r="R72" s="518">
        <v>626.85443699999996</v>
      </c>
      <c r="S72" s="519"/>
    </row>
    <row r="73" spans="2:19" s="463" customFormat="1" ht="15.75" customHeight="1" x14ac:dyDescent="0.35">
      <c r="B73" s="490"/>
      <c r="C73" s="491" t="s">
        <v>478</v>
      </c>
      <c r="D73" s="492">
        <v>520.65684099999999</v>
      </c>
      <c r="E73" s="518">
        <v>477.56984799999998</v>
      </c>
      <c r="F73" s="518">
        <v>309.05878300000001</v>
      </c>
      <c r="G73" s="519"/>
      <c r="H73" s="492">
        <v>601.89283699999999</v>
      </c>
      <c r="I73" s="518">
        <v>539.97348699999998</v>
      </c>
      <c r="J73" s="518">
        <v>380.16379000000001</v>
      </c>
      <c r="K73" s="519"/>
      <c r="L73" s="492">
        <v>422.85065400000002</v>
      </c>
      <c r="M73" s="518">
        <v>368.91020800000001</v>
      </c>
      <c r="N73" s="518">
        <v>235.03987100000001</v>
      </c>
      <c r="O73" s="519"/>
      <c r="P73" s="492">
        <v>430.24254200000001</v>
      </c>
      <c r="Q73" s="518">
        <v>375.58504099999999</v>
      </c>
      <c r="R73" s="518">
        <v>249.41404900000001</v>
      </c>
      <c r="S73" s="519"/>
    </row>
    <row r="74" spans="2:19" s="463" customFormat="1" ht="15.75" customHeight="1" x14ac:dyDescent="0.35">
      <c r="B74" s="490"/>
      <c r="C74" s="495" t="s">
        <v>479</v>
      </c>
      <c r="D74" s="492">
        <v>0</v>
      </c>
      <c r="E74" s="518">
        <v>0</v>
      </c>
      <c r="F74" s="518">
        <v>0</v>
      </c>
      <c r="G74" s="519"/>
      <c r="H74" s="492">
        <v>0</v>
      </c>
      <c r="I74" s="518">
        <v>0</v>
      </c>
      <c r="J74" s="518">
        <v>0</v>
      </c>
      <c r="K74" s="519"/>
      <c r="L74" s="492">
        <v>0</v>
      </c>
      <c r="M74" s="518">
        <v>0</v>
      </c>
      <c r="N74" s="518">
        <v>0</v>
      </c>
      <c r="O74" s="519"/>
      <c r="P74" s="492">
        <v>0</v>
      </c>
      <c r="Q74" s="518">
        <v>0</v>
      </c>
      <c r="R74" s="518">
        <v>0</v>
      </c>
      <c r="S74" s="519"/>
    </row>
    <row r="75" spans="2:19" s="463" customFormat="1" ht="15.75" customHeight="1" x14ac:dyDescent="0.35">
      <c r="B75" s="490"/>
      <c r="C75" s="491" t="s">
        <v>480</v>
      </c>
      <c r="D75" s="492">
        <v>17.996233</v>
      </c>
      <c r="E75" s="518">
        <v>6.9785149999999998</v>
      </c>
      <c r="F75" s="518">
        <v>5.2328770000000002</v>
      </c>
      <c r="G75" s="519"/>
      <c r="H75" s="492">
        <v>12.020125999999999</v>
      </c>
      <c r="I75" s="518">
        <v>4.7291109999999996</v>
      </c>
      <c r="J75" s="518">
        <v>3.5462280000000002</v>
      </c>
      <c r="K75" s="519"/>
      <c r="L75" s="492">
        <v>10.450143000000001</v>
      </c>
      <c r="M75" s="518">
        <v>4.8244449999999999</v>
      </c>
      <c r="N75" s="518">
        <v>3.6177280000000001</v>
      </c>
      <c r="O75" s="519"/>
      <c r="P75" s="492">
        <v>12.219588</v>
      </c>
      <c r="Q75" s="518">
        <v>5.4250319999999999</v>
      </c>
      <c r="R75" s="518">
        <v>4.0673529999999998</v>
      </c>
      <c r="S75" s="519"/>
    </row>
    <row r="76" spans="2:19" s="463" customFormat="1" ht="15.75" customHeight="1" x14ac:dyDescent="0.35">
      <c r="B76" s="490"/>
      <c r="C76" s="495" t="s">
        <v>479</v>
      </c>
      <c r="D76" s="492">
        <v>3.1038E-2</v>
      </c>
      <c r="E76" s="518">
        <v>5.6759999999999996E-3</v>
      </c>
      <c r="F76" s="518">
        <v>3.2490000000000002E-3</v>
      </c>
      <c r="G76" s="519"/>
      <c r="H76" s="492">
        <v>2.8771000000000001E-2</v>
      </c>
      <c r="I76" s="518">
        <v>3.4120000000000001E-3</v>
      </c>
      <c r="J76" s="518">
        <v>1.9530000000000001E-3</v>
      </c>
      <c r="K76" s="519"/>
      <c r="L76" s="492">
        <v>2.8759E-2</v>
      </c>
      <c r="M76" s="518">
        <v>3.418E-3</v>
      </c>
      <c r="N76" s="518">
        <v>1.9580000000000001E-3</v>
      </c>
      <c r="O76" s="519"/>
      <c r="P76" s="492">
        <v>0.30341499999999999</v>
      </c>
      <c r="Q76" s="518">
        <v>7.9520000000000007E-3</v>
      </c>
      <c r="R76" s="518">
        <v>4.5440000000000003E-3</v>
      </c>
      <c r="S76" s="519"/>
    </row>
    <row r="77" spans="2:19" s="463" customFormat="1" ht="15.75" customHeight="1" x14ac:dyDescent="0.35">
      <c r="B77" s="490"/>
      <c r="C77" s="491" t="s">
        <v>481</v>
      </c>
      <c r="D77" s="492">
        <v>0.406526</v>
      </c>
      <c r="E77" s="518">
        <v>0.38886199999999999</v>
      </c>
      <c r="F77" s="518">
        <v>0.136101</v>
      </c>
      <c r="G77" s="519"/>
      <c r="H77" s="492">
        <v>0.412798</v>
      </c>
      <c r="I77" s="518">
        <v>0.39670299999999997</v>
      </c>
      <c r="J77" s="518">
        <v>0.138847</v>
      </c>
      <c r="K77" s="519"/>
      <c r="L77" s="492">
        <v>0.16653399999999999</v>
      </c>
      <c r="M77" s="518">
        <v>0.152507</v>
      </c>
      <c r="N77" s="518">
        <v>5.3378000000000002E-2</v>
      </c>
      <c r="O77" s="519"/>
      <c r="P77" s="492">
        <v>0.42515799999999998</v>
      </c>
      <c r="Q77" s="518">
        <v>0.40767900000000001</v>
      </c>
      <c r="R77" s="518">
        <v>0.14268900000000001</v>
      </c>
      <c r="S77" s="519"/>
    </row>
    <row r="78" spans="2:19" s="463" customFormat="1" ht="15.75" customHeight="1" x14ac:dyDescent="0.35">
      <c r="B78" s="490"/>
      <c r="C78" s="495" t="s">
        <v>479</v>
      </c>
      <c r="D78" s="492">
        <v>0</v>
      </c>
      <c r="E78" s="518">
        <v>0</v>
      </c>
      <c r="F78" s="518">
        <v>0</v>
      </c>
      <c r="G78" s="519"/>
      <c r="H78" s="492">
        <v>0</v>
      </c>
      <c r="I78" s="518">
        <v>0</v>
      </c>
      <c r="J78" s="518">
        <v>0</v>
      </c>
      <c r="K78" s="519"/>
      <c r="L78" s="492">
        <v>0</v>
      </c>
      <c r="M78" s="518">
        <v>0</v>
      </c>
      <c r="N78" s="518">
        <v>0</v>
      </c>
      <c r="O78" s="519"/>
      <c r="P78" s="492">
        <v>0</v>
      </c>
      <c r="Q78" s="518">
        <v>0</v>
      </c>
      <c r="R78" s="518">
        <v>0</v>
      </c>
      <c r="S78" s="519"/>
    </row>
    <row r="79" spans="2:19" s="463" customFormat="1" ht="15.75" customHeight="1" x14ac:dyDescent="0.35">
      <c r="B79" s="490"/>
      <c r="C79" s="491" t="s">
        <v>482</v>
      </c>
      <c r="D79" s="492">
        <v>2.101E-3</v>
      </c>
      <c r="E79" s="518">
        <v>2.2900000000000001E-4</v>
      </c>
      <c r="F79" s="518">
        <v>2.2900000000000001E-4</v>
      </c>
      <c r="G79" s="520">
        <v>1.8730000000000001E-3</v>
      </c>
      <c r="H79" s="492">
        <v>1.4442999999999999E-2</v>
      </c>
      <c r="I79" s="518">
        <v>8.8299999999999993E-3</v>
      </c>
      <c r="J79" s="518">
        <v>8.8299999999999993E-3</v>
      </c>
      <c r="K79" s="520">
        <v>5.6119999999999998E-3</v>
      </c>
      <c r="L79" s="492">
        <v>2.4919999999999999E-3</v>
      </c>
      <c r="M79" s="518">
        <v>2.0799999999999999E-4</v>
      </c>
      <c r="N79" s="518">
        <v>2.5000000000000001E-4</v>
      </c>
      <c r="O79" s="520">
        <v>2.284E-3</v>
      </c>
      <c r="P79" s="492">
        <v>7.051E-3</v>
      </c>
      <c r="Q79" s="518">
        <v>1.689E-3</v>
      </c>
      <c r="R79" s="518">
        <v>1.691E-3</v>
      </c>
      <c r="S79" s="520">
        <v>5.3619999999999996E-3</v>
      </c>
    </row>
    <row r="80" spans="2:19" s="463" customFormat="1" ht="15.75" customHeight="1" x14ac:dyDescent="0.35">
      <c r="B80" s="490"/>
      <c r="C80" s="491" t="s">
        <v>483</v>
      </c>
      <c r="D80" s="492">
        <v>4.2020960000000001</v>
      </c>
      <c r="E80" s="518">
        <v>4.2020960000000001</v>
      </c>
      <c r="F80" s="518">
        <v>6.3031430000000004</v>
      </c>
      <c r="G80" s="519"/>
      <c r="H80" s="492">
        <v>4.1751800000000001</v>
      </c>
      <c r="I80" s="518">
        <v>4.1751800000000001</v>
      </c>
      <c r="J80" s="518">
        <v>6.2627699999999997</v>
      </c>
      <c r="K80" s="519"/>
      <c r="L80" s="492">
        <v>4.3649500000000003</v>
      </c>
      <c r="M80" s="518">
        <v>4.3649500000000003</v>
      </c>
      <c r="N80" s="518">
        <v>6.5474249999999996</v>
      </c>
      <c r="O80" s="519"/>
      <c r="P80" s="492">
        <v>5.0609999999999999</v>
      </c>
      <c r="Q80" s="518">
        <v>5.0609999999999999</v>
      </c>
      <c r="R80" s="518">
        <v>7.5914999999999999</v>
      </c>
      <c r="S80" s="519"/>
    </row>
    <row r="81" spans="2:19" s="463" customFormat="1" ht="15.75" customHeight="1" x14ac:dyDescent="0.35">
      <c r="B81" s="490"/>
      <c r="C81" s="491" t="s">
        <v>484</v>
      </c>
      <c r="D81" s="492">
        <v>0</v>
      </c>
      <c r="E81" s="518">
        <v>0</v>
      </c>
      <c r="F81" s="518">
        <v>0</v>
      </c>
      <c r="G81" s="519"/>
      <c r="H81" s="492">
        <v>0</v>
      </c>
      <c r="I81" s="518">
        <v>0</v>
      </c>
      <c r="J81" s="518">
        <v>0</v>
      </c>
      <c r="K81" s="519"/>
      <c r="L81" s="492">
        <v>0</v>
      </c>
      <c r="M81" s="518">
        <v>0</v>
      </c>
      <c r="N81" s="518">
        <v>0</v>
      </c>
      <c r="O81" s="519"/>
      <c r="P81" s="492">
        <v>0</v>
      </c>
      <c r="Q81" s="518">
        <v>0</v>
      </c>
      <c r="R81" s="518">
        <v>0</v>
      </c>
      <c r="S81" s="519"/>
    </row>
    <row r="82" spans="2:19" s="463" customFormat="1" ht="15.75" customHeight="1" x14ac:dyDescent="0.35">
      <c r="B82" s="490"/>
      <c r="C82" s="491" t="s">
        <v>485</v>
      </c>
      <c r="D82" s="492">
        <v>0</v>
      </c>
      <c r="E82" s="518">
        <v>0</v>
      </c>
      <c r="F82" s="518">
        <v>0</v>
      </c>
      <c r="G82" s="519"/>
      <c r="H82" s="492">
        <v>0</v>
      </c>
      <c r="I82" s="518">
        <v>0</v>
      </c>
      <c r="J82" s="518">
        <v>0</v>
      </c>
      <c r="K82" s="519"/>
      <c r="L82" s="492">
        <v>0</v>
      </c>
      <c r="M82" s="518">
        <v>0</v>
      </c>
      <c r="N82" s="518">
        <v>0</v>
      </c>
      <c r="O82" s="519"/>
      <c r="P82" s="492">
        <v>0</v>
      </c>
      <c r="Q82" s="518">
        <v>0</v>
      </c>
      <c r="R82" s="518">
        <v>0</v>
      </c>
      <c r="S82" s="519"/>
    </row>
    <row r="83" spans="2:19" s="463" customFormat="1" ht="15.75" customHeight="1" x14ac:dyDescent="0.35">
      <c r="B83" s="490"/>
      <c r="C83" s="491" t="s">
        <v>486</v>
      </c>
      <c r="D83" s="492">
        <v>202.21333899999999</v>
      </c>
      <c r="E83" s="518">
        <v>162.12702999999999</v>
      </c>
      <c r="F83" s="518">
        <v>391.25634100000002</v>
      </c>
      <c r="G83" s="519"/>
      <c r="H83" s="492">
        <v>188.17727099999999</v>
      </c>
      <c r="I83" s="518">
        <v>159.09544700000001</v>
      </c>
      <c r="J83" s="518">
        <v>380.06486200000001</v>
      </c>
      <c r="K83" s="519"/>
      <c r="L83" s="492">
        <v>199.14570699999999</v>
      </c>
      <c r="M83" s="518">
        <v>164.271106</v>
      </c>
      <c r="N83" s="518">
        <v>377.61612700000001</v>
      </c>
      <c r="O83" s="519"/>
      <c r="P83" s="492">
        <v>203.62767299999999</v>
      </c>
      <c r="Q83" s="518">
        <v>175.81007099999999</v>
      </c>
      <c r="R83" s="518">
        <v>409.26098000000002</v>
      </c>
      <c r="S83" s="519"/>
    </row>
    <row r="84" spans="2:19" s="463" customFormat="1" ht="15.75" customHeight="1" x14ac:dyDescent="0.35">
      <c r="B84" s="490"/>
      <c r="C84" s="491" t="s">
        <v>487</v>
      </c>
      <c r="D84" s="492">
        <v>1.963492</v>
      </c>
      <c r="E84" s="518">
        <v>1.963492</v>
      </c>
      <c r="F84" s="518">
        <v>3.4361109999999999</v>
      </c>
      <c r="G84" s="519"/>
      <c r="H84" s="492">
        <v>5.8040000000000003</v>
      </c>
      <c r="I84" s="518">
        <v>5.8040000000000003</v>
      </c>
      <c r="J84" s="518">
        <v>9.6110000000000007</v>
      </c>
      <c r="K84" s="519"/>
      <c r="L84" s="492">
        <v>5.8990260000000001</v>
      </c>
      <c r="M84" s="518">
        <v>5.8990260000000001</v>
      </c>
      <c r="N84" s="518">
        <v>9.7678170000000009</v>
      </c>
      <c r="O84" s="519"/>
      <c r="P84" s="492">
        <v>5.9573140000000002</v>
      </c>
      <c r="Q84" s="518">
        <v>5.9573140000000002</v>
      </c>
      <c r="R84" s="518">
        <v>9.8643330000000002</v>
      </c>
      <c r="S84" s="519"/>
    </row>
    <row r="85" spans="2:19" s="463" customFormat="1" ht="15.75" hidden="1" customHeight="1" x14ac:dyDescent="0.35">
      <c r="B85" s="490"/>
      <c r="C85" s="491"/>
      <c r="D85" s="496"/>
      <c r="E85" s="521"/>
      <c r="F85" s="521"/>
      <c r="G85" s="522"/>
      <c r="H85" s="496"/>
      <c r="I85" s="521"/>
      <c r="J85" s="521"/>
      <c r="K85" s="522"/>
      <c r="L85" s="496"/>
      <c r="M85" s="521"/>
      <c r="N85" s="521"/>
      <c r="O85" s="522"/>
      <c r="P85" s="496"/>
      <c r="Q85" s="521"/>
      <c r="R85" s="521"/>
      <c r="S85" s="522"/>
    </row>
    <row r="86" spans="2:19" s="463" customFormat="1" ht="15.75" customHeight="1" thickBot="1" x14ac:dyDescent="0.4">
      <c r="B86" s="490"/>
      <c r="C86" s="498" t="s">
        <v>488</v>
      </c>
      <c r="D86" s="492">
        <v>17.980647999999999</v>
      </c>
      <c r="E86" s="518">
        <v>17.980647000000001</v>
      </c>
      <c r="F86" s="518">
        <v>16.034875</v>
      </c>
      <c r="G86" s="519"/>
      <c r="H86" s="492">
        <v>15.395659999999999</v>
      </c>
      <c r="I86" s="518">
        <v>15.395659999999999</v>
      </c>
      <c r="J86" s="518">
        <v>13.44394</v>
      </c>
      <c r="K86" s="519"/>
      <c r="L86" s="492">
        <v>19.439692999999998</v>
      </c>
      <c r="M86" s="518">
        <v>19.439692999999998</v>
      </c>
      <c r="N86" s="518">
        <v>15.540736000000001</v>
      </c>
      <c r="O86" s="519"/>
      <c r="P86" s="492">
        <v>68.268161000000006</v>
      </c>
      <c r="Q86" s="518">
        <v>68.402783999999997</v>
      </c>
      <c r="R86" s="518">
        <v>16.928004999999999</v>
      </c>
      <c r="S86" s="519"/>
    </row>
    <row r="87" spans="2:19" s="463" customFormat="1" ht="18" customHeight="1" thickBot="1" x14ac:dyDescent="0.4">
      <c r="B87" s="502"/>
      <c r="C87" s="523" t="s">
        <v>496</v>
      </c>
      <c r="D87" s="524"/>
      <c r="E87" s="525"/>
      <c r="F87" s="525"/>
      <c r="G87" s="526">
        <v>6.3463950000000002</v>
      </c>
      <c r="H87" s="524"/>
      <c r="I87" s="525"/>
      <c r="J87" s="525"/>
      <c r="K87" s="526">
        <v>6.5762130000000001</v>
      </c>
      <c r="L87" s="524"/>
      <c r="M87" s="525"/>
      <c r="N87" s="525"/>
      <c r="O87" s="526">
        <v>6.01952</v>
      </c>
      <c r="P87" s="524"/>
      <c r="Q87" s="525"/>
      <c r="R87" s="525"/>
      <c r="S87" s="526">
        <v>4.6440739999999998</v>
      </c>
    </row>
    <row r="88" spans="2:19" s="463" customFormat="1" ht="18" customHeight="1" x14ac:dyDescent="0.35">
      <c r="B88" s="507"/>
      <c r="D88" s="507" t="s">
        <v>490</v>
      </c>
      <c r="G88" s="7"/>
      <c r="K88" s="7"/>
      <c r="L88" s="7"/>
      <c r="M88" s="7"/>
      <c r="N88" s="7"/>
      <c r="O88" s="7"/>
      <c r="P88" s="7"/>
      <c r="Q88" s="7"/>
      <c r="R88" s="7"/>
      <c r="S88" s="7"/>
    </row>
    <row r="89" spans="2:19" s="463" customFormat="1" ht="18" customHeight="1" x14ac:dyDescent="0.35">
      <c r="B89" s="507"/>
      <c r="D89" s="507" t="s">
        <v>497</v>
      </c>
      <c r="G89" s="7"/>
      <c r="K89" s="7"/>
      <c r="L89" s="7"/>
      <c r="M89" s="7"/>
      <c r="N89" s="7"/>
      <c r="O89" s="7"/>
      <c r="P89" s="7"/>
      <c r="Q89" s="7"/>
      <c r="R89" s="7"/>
      <c r="S89" s="7"/>
    </row>
    <row r="90" spans="2:19" s="463" customFormat="1" ht="18" customHeight="1" thickBot="1" x14ac:dyDescent="0.4">
      <c r="D90" s="528"/>
      <c r="G90" s="7"/>
      <c r="K90" s="7"/>
      <c r="L90" s="7"/>
      <c r="M90" s="7"/>
      <c r="N90" s="7"/>
      <c r="O90" s="7"/>
      <c r="P90" s="7"/>
      <c r="Q90" s="7"/>
      <c r="R90" s="7"/>
      <c r="S90" s="7"/>
    </row>
    <row r="91" spans="2:19" s="463" customFormat="1" ht="32.25" customHeight="1" thickBot="1" x14ac:dyDescent="0.6">
      <c r="B91" s="459"/>
      <c r="C91" s="465"/>
      <c r="D91" s="472" t="s">
        <v>465</v>
      </c>
      <c r="E91" s="188"/>
      <c r="F91" s="188"/>
      <c r="G91" s="188"/>
      <c r="H91" s="188"/>
      <c r="I91" s="188"/>
      <c r="J91" s="188"/>
      <c r="K91" s="188"/>
      <c r="L91" s="473" t="str">
        <f>$D$6</f>
        <v>Standardised Approach</v>
      </c>
      <c r="M91" s="188"/>
      <c r="N91" s="188"/>
      <c r="O91" s="188"/>
      <c r="P91" s="188"/>
      <c r="Q91" s="188"/>
      <c r="R91" s="188"/>
      <c r="S91" s="189"/>
    </row>
    <row r="92" spans="2:19" s="463" customFormat="1" ht="32.25" customHeight="1" thickBot="1" x14ac:dyDescent="0.6">
      <c r="B92" s="459"/>
      <c r="C92" s="465"/>
      <c r="D92" s="472" t="s">
        <v>12</v>
      </c>
      <c r="E92" s="473"/>
      <c r="F92" s="473"/>
      <c r="G92" s="474"/>
      <c r="H92" s="472" t="s">
        <v>13</v>
      </c>
      <c r="I92" s="473"/>
      <c r="J92" s="473"/>
      <c r="K92" s="474"/>
      <c r="L92" s="472" t="s">
        <v>14</v>
      </c>
      <c r="M92" s="473"/>
      <c r="N92" s="473"/>
      <c r="O92" s="474"/>
      <c r="P92" s="472" t="s">
        <v>15</v>
      </c>
      <c r="Q92" s="473"/>
      <c r="R92" s="473"/>
      <c r="S92" s="474"/>
    </row>
    <row r="93" spans="2:19" s="463" customFormat="1" ht="51" customHeight="1" x14ac:dyDescent="0.55000000000000004">
      <c r="B93" s="475"/>
      <c r="C93" s="465"/>
      <c r="D93" s="476" t="s">
        <v>466</v>
      </c>
      <c r="E93" s="529" t="s">
        <v>467</v>
      </c>
      <c r="F93" s="530" t="s">
        <v>468</v>
      </c>
      <c r="G93" s="531" t="s">
        <v>498</v>
      </c>
      <c r="H93" s="476" t="s">
        <v>466</v>
      </c>
      <c r="I93" s="529" t="s">
        <v>467</v>
      </c>
      <c r="J93" s="530" t="s">
        <v>468</v>
      </c>
      <c r="K93" s="531" t="s">
        <v>498</v>
      </c>
      <c r="L93" s="476" t="s">
        <v>466</v>
      </c>
      <c r="M93" s="529" t="s">
        <v>467</v>
      </c>
      <c r="N93" s="530" t="s">
        <v>468</v>
      </c>
      <c r="O93" s="531" t="s">
        <v>498</v>
      </c>
      <c r="P93" s="476" t="s">
        <v>466</v>
      </c>
      <c r="Q93" s="529" t="s">
        <v>467</v>
      </c>
      <c r="R93" s="530" t="s">
        <v>468</v>
      </c>
      <c r="S93" s="531" t="s">
        <v>498</v>
      </c>
    </row>
    <row r="94" spans="2:19" s="463" customFormat="1" ht="33" customHeight="1" thickBot="1" x14ac:dyDescent="0.4">
      <c r="B94" s="511">
        <v>3</v>
      </c>
      <c r="C94" s="480" t="s">
        <v>11</v>
      </c>
      <c r="D94" s="481"/>
      <c r="E94" s="532"/>
      <c r="F94" s="533"/>
      <c r="G94" s="534"/>
      <c r="H94" s="481"/>
      <c r="I94" s="532"/>
      <c r="J94" s="533"/>
      <c r="K94" s="534"/>
      <c r="L94" s="481"/>
      <c r="M94" s="532"/>
      <c r="N94" s="533"/>
      <c r="O94" s="534"/>
      <c r="P94" s="481"/>
      <c r="Q94" s="532"/>
      <c r="R94" s="533"/>
      <c r="S94" s="534"/>
    </row>
    <row r="95" spans="2:19" s="463" customFormat="1" ht="15.75" customHeight="1" x14ac:dyDescent="0.35">
      <c r="B95" s="485" t="s">
        <v>705</v>
      </c>
      <c r="C95" s="486" t="s">
        <v>472</v>
      </c>
      <c r="D95" s="487">
        <v>7865.7214950000007</v>
      </c>
      <c r="E95" s="516">
        <v>8170.5747649999994</v>
      </c>
      <c r="F95" s="516">
        <v>0</v>
      </c>
      <c r="G95" s="517"/>
      <c r="H95" s="487">
        <v>8432.0498510000016</v>
      </c>
      <c r="I95" s="516">
        <v>8728.0363450000004</v>
      </c>
      <c r="J95" s="516">
        <v>0</v>
      </c>
      <c r="K95" s="517"/>
      <c r="L95" s="487">
        <v>9487.0644350000002</v>
      </c>
      <c r="M95" s="516">
        <v>9867.6445710000007</v>
      </c>
      <c r="N95" s="516">
        <v>0</v>
      </c>
      <c r="O95" s="517"/>
      <c r="P95" s="487">
        <v>9006.5297370000008</v>
      </c>
      <c r="Q95" s="516">
        <v>9374.5398170000008</v>
      </c>
      <c r="R95" s="516">
        <v>0</v>
      </c>
      <c r="S95" s="517"/>
    </row>
    <row r="96" spans="2:19" s="463" customFormat="1" ht="15.75" customHeight="1" x14ac:dyDescent="0.35">
      <c r="B96" s="490"/>
      <c r="C96" s="491" t="s">
        <v>473</v>
      </c>
      <c r="D96" s="492">
        <v>190.50261</v>
      </c>
      <c r="E96" s="518">
        <v>190.47176999999999</v>
      </c>
      <c r="F96" s="518">
        <v>38.094355</v>
      </c>
      <c r="G96" s="519"/>
      <c r="H96" s="492">
        <v>202.62635</v>
      </c>
      <c r="I96" s="518">
        <v>202.58558099999999</v>
      </c>
      <c r="J96" s="518">
        <v>40.517116000000001</v>
      </c>
      <c r="K96" s="519"/>
      <c r="L96" s="492">
        <v>476.05523099999999</v>
      </c>
      <c r="M96" s="518">
        <v>475.96667600000001</v>
      </c>
      <c r="N96" s="518">
        <v>95.193335000000005</v>
      </c>
      <c r="O96" s="519"/>
      <c r="P96" s="492">
        <v>456.13053600000001</v>
      </c>
      <c r="Q96" s="518">
        <v>456.064594</v>
      </c>
      <c r="R96" s="518">
        <v>91.212917000000004</v>
      </c>
      <c r="S96" s="519"/>
    </row>
    <row r="97" spans="2:19" s="463" customFormat="1" ht="15.75" customHeight="1" x14ac:dyDescent="0.35">
      <c r="B97" s="490"/>
      <c r="C97" s="491" t="s">
        <v>474</v>
      </c>
      <c r="D97" s="492">
        <v>318.60728499999999</v>
      </c>
      <c r="E97" s="518">
        <v>318.56319500000001</v>
      </c>
      <c r="F97" s="518">
        <v>63.712639000000003</v>
      </c>
      <c r="G97" s="519"/>
      <c r="H97" s="492">
        <v>322.71693299999998</v>
      </c>
      <c r="I97" s="518">
        <v>322.67034999999998</v>
      </c>
      <c r="J97" s="518">
        <v>64.53407</v>
      </c>
      <c r="K97" s="519"/>
      <c r="L97" s="492">
        <v>381.42305499999998</v>
      </c>
      <c r="M97" s="518">
        <v>381.36658699999998</v>
      </c>
      <c r="N97" s="518">
        <v>76.273318000000003</v>
      </c>
      <c r="O97" s="519"/>
      <c r="P97" s="492">
        <v>408.00766800000002</v>
      </c>
      <c r="Q97" s="518">
        <v>407.968166</v>
      </c>
      <c r="R97" s="518">
        <v>81.593632999999997</v>
      </c>
      <c r="S97" s="519"/>
    </row>
    <row r="98" spans="2:19" s="463" customFormat="1" ht="15.75" customHeight="1" x14ac:dyDescent="0.35">
      <c r="B98" s="490"/>
      <c r="C98" s="491" t="s">
        <v>475</v>
      </c>
      <c r="D98" s="492">
        <v>0</v>
      </c>
      <c r="E98" s="518">
        <v>0</v>
      </c>
      <c r="F98" s="518">
        <v>0</v>
      </c>
      <c r="G98" s="519"/>
      <c r="H98" s="492">
        <v>0</v>
      </c>
      <c r="I98" s="518">
        <v>0</v>
      </c>
      <c r="J98" s="518">
        <v>0</v>
      </c>
      <c r="K98" s="519"/>
      <c r="L98" s="492">
        <v>0</v>
      </c>
      <c r="M98" s="518">
        <v>0</v>
      </c>
      <c r="N98" s="518">
        <v>0</v>
      </c>
      <c r="O98" s="519"/>
      <c r="P98" s="492">
        <v>0</v>
      </c>
      <c r="Q98" s="518">
        <v>0</v>
      </c>
      <c r="R98" s="518">
        <v>0</v>
      </c>
      <c r="S98" s="519"/>
    </row>
    <row r="99" spans="2:19" s="463" customFormat="1" ht="15.75" customHeight="1" x14ac:dyDescent="0.35">
      <c r="B99" s="490"/>
      <c r="C99" s="491" t="s">
        <v>476</v>
      </c>
      <c r="D99" s="492">
        <v>0</v>
      </c>
      <c r="E99" s="518">
        <v>0</v>
      </c>
      <c r="F99" s="518">
        <v>0</v>
      </c>
      <c r="G99" s="519"/>
      <c r="H99" s="492">
        <v>0</v>
      </c>
      <c r="I99" s="518">
        <v>0</v>
      </c>
      <c r="J99" s="518">
        <v>0</v>
      </c>
      <c r="K99" s="519"/>
      <c r="L99" s="492">
        <v>0</v>
      </c>
      <c r="M99" s="518">
        <v>0</v>
      </c>
      <c r="N99" s="518">
        <v>0</v>
      </c>
      <c r="O99" s="519"/>
      <c r="P99" s="492">
        <v>0</v>
      </c>
      <c r="Q99" s="518">
        <v>0</v>
      </c>
      <c r="R99" s="518">
        <v>0</v>
      </c>
      <c r="S99" s="519"/>
    </row>
    <row r="100" spans="2:19" s="463" customFormat="1" ht="15.75" customHeight="1" x14ac:dyDescent="0.35">
      <c r="B100" s="490"/>
      <c r="C100" s="491" t="s">
        <v>477</v>
      </c>
      <c r="D100" s="492">
        <v>4820.1142799999998</v>
      </c>
      <c r="E100" s="518">
        <v>4711.2748600000004</v>
      </c>
      <c r="F100" s="518">
        <v>354.33341799999999</v>
      </c>
      <c r="G100" s="519"/>
      <c r="H100" s="492">
        <v>4476.4150710000004</v>
      </c>
      <c r="I100" s="518">
        <v>4317.3227159999997</v>
      </c>
      <c r="J100" s="518">
        <v>302.58564899999999</v>
      </c>
      <c r="K100" s="519"/>
      <c r="L100" s="492">
        <v>2678.8246829999998</v>
      </c>
      <c r="M100" s="518">
        <v>2483.324474</v>
      </c>
      <c r="N100" s="518">
        <v>368.92929900000001</v>
      </c>
      <c r="O100" s="519"/>
      <c r="P100" s="492">
        <v>3866.511027</v>
      </c>
      <c r="Q100" s="518">
        <v>3721.042105</v>
      </c>
      <c r="R100" s="518">
        <v>312.57006899999999</v>
      </c>
      <c r="S100" s="519"/>
    </row>
    <row r="101" spans="2:19" s="463" customFormat="1" ht="15.75" customHeight="1" x14ac:dyDescent="0.35">
      <c r="B101" s="490"/>
      <c r="C101" s="491" t="s">
        <v>478</v>
      </c>
      <c r="D101" s="492">
        <v>869.37935200000004</v>
      </c>
      <c r="E101" s="518">
        <v>907.78863100000001</v>
      </c>
      <c r="F101" s="518">
        <v>565.35009600000001</v>
      </c>
      <c r="G101" s="519"/>
      <c r="H101" s="492">
        <v>945.70074799999998</v>
      </c>
      <c r="I101" s="518">
        <v>1102.0767780000001</v>
      </c>
      <c r="J101" s="518">
        <v>693.81460000000004</v>
      </c>
      <c r="K101" s="519"/>
      <c r="L101" s="492">
        <v>788.47103100000004</v>
      </c>
      <c r="M101" s="518">
        <v>865.02718300000004</v>
      </c>
      <c r="N101" s="518">
        <v>570.72661100000005</v>
      </c>
      <c r="O101" s="519"/>
      <c r="P101" s="492">
        <v>797.12505199999998</v>
      </c>
      <c r="Q101" s="518">
        <v>889.31068100000005</v>
      </c>
      <c r="R101" s="518">
        <v>589.37138900000002</v>
      </c>
      <c r="S101" s="519"/>
    </row>
    <row r="102" spans="2:19" s="463" customFormat="1" ht="15.75" customHeight="1" x14ac:dyDescent="0.35">
      <c r="B102" s="490"/>
      <c r="C102" s="495" t="s">
        <v>479</v>
      </c>
      <c r="D102" s="492">
        <v>28.956102000000001</v>
      </c>
      <c r="E102" s="518">
        <v>28.074828</v>
      </c>
      <c r="F102" s="518">
        <v>20.464832000000001</v>
      </c>
      <c r="G102" s="519"/>
      <c r="H102" s="492">
        <v>29.281006999999999</v>
      </c>
      <c r="I102" s="518">
        <v>29.2745</v>
      </c>
      <c r="J102" s="518">
        <v>21.258804000000001</v>
      </c>
      <c r="K102" s="519"/>
      <c r="L102" s="492">
        <v>29.042225999999999</v>
      </c>
      <c r="M102" s="518">
        <v>28.782447000000001</v>
      </c>
      <c r="N102" s="518">
        <v>19.547121000000001</v>
      </c>
      <c r="O102" s="519"/>
      <c r="P102" s="492">
        <v>29.745266000000001</v>
      </c>
      <c r="Q102" s="518">
        <v>28.26718</v>
      </c>
      <c r="R102" s="518">
        <v>19.761969000000001</v>
      </c>
      <c r="S102" s="519"/>
    </row>
    <row r="103" spans="2:19" s="463" customFormat="1" ht="15.75" customHeight="1" x14ac:dyDescent="0.35">
      <c r="B103" s="490"/>
      <c r="C103" s="491" t="s">
        <v>480</v>
      </c>
      <c r="D103" s="492">
        <v>70.531170000000003</v>
      </c>
      <c r="E103" s="518">
        <v>31.958479000000001</v>
      </c>
      <c r="F103" s="518">
        <v>23.959690999999999</v>
      </c>
      <c r="G103" s="519"/>
      <c r="H103" s="492">
        <v>22.227474000000001</v>
      </c>
      <c r="I103" s="518">
        <v>13.027813999999999</v>
      </c>
      <c r="J103" s="518">
        <v>9.7622560000000007</v>
      </c>
      <c r="K103" s="519"/>
      <c r="L103" s="492">
        <v>24.094836999999998</v>
      </c>
      <c r="M103" s="518">
        <v>14.179879</v>
      </c>
      <c r="N103" s="518">
        <v>10.626526999999999</v>
      </c>
      <c r="O103" s="519"/>
      <c r="P103" s="492">
        <v>24.245208000000002</v>
      </c>
      <c r="Q103" s="518">
        <v>14.380070999999999</v>
      </c>
      <c r="R103" s="518">
        <v>10.762199000000001</v>
      </c>
      <c r="S103" s="519"/>
    </row>
    <row r="104" spans="2:19" s="463" customFormat="1" ht="15.75" customHeight="1" x14ac:dyDescent="0.35">
      <c r="B104" s="490"/>
      <c r="C104" s="495" t="s">
        <v>479</v>
      </c>
      <c r="D104" s="492">
        <v>5.3100000000000001E-2</v>
      </c>
      <c r="E104" s="518">
        <v>1.6559999999999998E-2</v>
      </c>
      <c r="F104" s="518">
        <v>9.4629999999999992E-3</v>
      </c>
      <c r="G104" s="519"/>
      <c r="H104" s="492">
        <v>5.1771999999999999E-2</v>
      </c>
      <c r="I104" s="518">
        <v>1.4801E-2</v>
      </c>
      <c r="J104" s="518">
        <v>8.4580000000000002E-3</v>
      </c>
      <c r="K104" s="519"/>
      <c r="L104" s="492">
        <v>5.0930999999999997E-2</v>
      </c>
      <c r="M104" s="518">
        <v>1.5049999999999999E-2</v>
      </c>
      <c r="N104" s="518">
        <v>8.6009999999999993E-3</v>
      </c>
      <c r="O104" s="519"/>
      <c r="P104" s="492">
        <v>4.8980999999999997E-2</v>
      </c>
      <c r="Q104" s="518">
        <v>1.2441000000000001E-2</v>
      </c>
      <c r="R104" s="518">
        <v>7.1089999999999999E-3</v>
      </c>
      <c r="S104" s="519"/>
    </row>
    <row r="105" spans="2:19" s="463" customFormat="1" ht="15.75" customHeight="1" x14ac:dyDescent="0.35">
      <c r="B105" s="490"/>
      <c r="C105" s="491" t="s">
        <v>481</v>
      </c>
      <c r="D105" s="492">
        <v>254.963683</v>
      </c>
      <c r="E105" s="518">
        <v>117.88218000000001</v>
      </c>
      <c r="F105" s="518">
        <v>41.258763000000002</v>
      </c>
      <c r="G105" s="519"/>
      <c r="H105" s="492">
        <v>239.44185100000001</v>
      </c>
      <c r="I105" s="518">
        <v>126.320081</v>
      </c>
      <c r="J105" s="518">
        <v>44.212029000000001</v>
      </c>
      <c r="K105" s="519"/>
      <c r="L105" s="492">
        <v>234.365095</v>
      </c>
      <c r="M105" s="518">
        <v>147.30598599999999</v>
      </c>
      <c r="N105" s="518">
        <v>51.557094999999997</v>
      </c>
      <c r="O105" s="519"/>
      <c r="P105" s="492">
        <v>221.48394999999999</v>
      </c>
      <c r="Q105" s="518">
        <v>141.56872200000001</v>
      </c>
      <c r="R105" s="518">
        <v>49.549052000000003</v>
      </c>
      <c r="S105" s="519"/>
    </row>
    <row r="106" spans="2:19" s="463" customFormat="1" ht="15.75" customHeight="1" x14ac:dyDescent="0.35">
      <c r="B106" s="490"/>
      <c r="C106" s="495" t="s">
        <v>479</v>
      </c>
      <c r="D106" s="492">
        <v>0</v>
      </c>
      <c r="E106" s="518">
        <v>0</v>
      </c>
      <c r="F106" s="518">
        <v>0</v>
      </c>
      <c r="G106" s="519"/>
      <c r="H106" s="492">
        <v>0</v>
      </c>
      <c r="I106" s="518">
        <v>0</v>
      </c>
      <c r="J106" s="518">
        <v>0</v>
      </c>
      <c r="K106" s="519"/>
      <c r="L106" s="492">
        <v>0</v>
      </c>
      <c r="M106" s="518">
        <v>0</v>
      </c>
      <c r="N106" s="518">
        <v>0</v>
      </c>
      <c r="O106" s="519"/>
      <c r="P106" s="492">
        <v>0</v>
      </c>
      <c r="Q106" s="518">
        <v>0</v>
      </c>
      <c r="R106" s="518">
        <v>0</v>
      </c>
      <c r="S106" s="519"/>
    </row>
    <row r="107" spans="2:19" s="463" customFormat="1" ht="15.75" customHeight="1" x14ac:dyDescent="0.35">
      <c r="B107" s="490"/>
      <c r="C107" s="491" t="s">
        <v>482</v>
      </c>
      <c r="D107" s="492">
        <v>16.532412000000001</v>
      </c>
      <c r="E107" s="518">
        <v>5.4527380000000001</v>
      </c>
      <c r="F107" s="518">
        <v>8.1716139999999999</v>
      </c>
      <c r="G107" s="520">
        <v>3.6550479999999999</v>
      </c>
      <c r="H107" s="492">
        <v>26.463816000000001</v>
      </c>
      <c r="I107" s="518">
        <v>9.9024999999999999</v>
      </c>
      <c r="J107" s="518">
        <v>14.847436</v>
      </c>
      <c r="K107" s="520">
        <v>5.207427</v>
      </c>
      <c r="L107" s="492">
        <v>78.749180999999993</v>
      </c>
      <c r="M107" s="518">
        <v>52.430996</v>
      </c>
      <c r="N107" s="518">
        <v>57.902636000000001</v>
      </c>
      <c r="O107" s="520">
        <v>16.859916999999999</v>
      </c>
      <c r="P107" s="492">
        <v>90.990679</v>
      </c>
      <c r="Q107" s="518">
        <v>49.542073000000002</v>
      </c>
      <c r="R107" s="518">
        <v>60.448179000000003</v>
      </c>
      <c r="S107" s="520">
        <v>19.452128999999999</v>
      </c>
    </row>
    <row r="108" spans="2:19" s="463" customFormat="1" ht="15.75" customHeight="1" x14ac:dyDescent="0.35">
      <c r="B108" s="490"/>
      <c r="C108" s="491" t="s">
        <v>483</v>
      </c>
      <c r="D108" s="492">
        <v>0</v>
      </c>
      <c r="E108" s="518">
        <v>0</v>
      </c>
      <c r="F108" s="518">
        <v>0</v>
      </c>
      <c r="G108" s="519"/>
      <c r="H108" s="492">
        <v>0</v>
      </c>
      <c r="I108" s="518">
        <v>0</v>
      </c>
      <c r="J108" s="518">
        <v>0</v>
      </c>
      <c r="K108" s="519"/>
      <c r="L108" s="492">
        <v>0</v>
      </c>
      <c r="M108" s="518">
        <v>0</v>
      </c>
      <c r="N108" s="518">
        <v>0</v>
      </c>
      <c r="O108" s="519"/>
      <c r="P108" s="492">
        <v>0</v>
      </c>
      <c r="Q108" s="518">
        <v>0</v>
      </c>
      <c r="R108" s="518">
        <v>0</v>
      </c>
      <c r="S108" s="519"/>
    </row>
    <row r="109" spans="2:19" s="463" customFormat="1" ht="15.75" customHeight="1" x14ac:dyDescent="0.35">
      <c r="B109" s="490"/>
      <c r="C109" s="491" t="s">
        <v>484</v>
      </c>
      <c r="D109" s="492">
        <v>531.438444</v>
      </c>
      <c r="E109" s="518">
        <v>531.40530899999999</v>
      </c>
      <c r="F109" s="518">
        <v>53.140532</v>
      </c>
      <c r="G109" s="519"/>
      <c r="H109" s="492">
        <v>562.53733999999997</v>
      </c>
      <c r="I109" s="518">
        <v>561.74490900000001</v>
      </c>
      <c r="J109" s="518">
        <v>56.174491000000003</v>
      </c>
      <c r="K109" s="519"/>
      <c r="L109" s="492">
        <v>649.13293399999998</v>
      </c>
      <c r="M109" s="518">
        <v>648.47027100000003</v>
      </c>
      <c r="N109" s="518">
        <v>64.847026999999997</v>
      </c>
      <c r="O109" s="519"/>
      <c r="P109" s="492">
        <v>635.60504100000003</v>
      </c>
      <c r="Q109" s="518">
        <v>634.89855699999998</v>
      </c>
      <c r="R109" s="518">
        <v>63.489857000000001</v>
      </c>
      <c r="S109" s="519"/>
    </row>
    <row r="110" spans="2:19" s="463" customFormat="1" ht="15.75" customHeight="1" x14ac:dyDescent="0.35">
      <c r="B110" s="490"/>
      <c r="C110" s="491" t="s">
        <v>485</v>
      </c>
      <c r="D110" s="492">
        <v>0</v>
      </c>
      <c r="E110" s="518">
        <v>0</v>
      </c>
      <c r="F110" s="518">
        <v>0</v>
      </c>
      <c r="G110" s="519"/>
      <c r="H110" s="492">
        <v>0</v>
      </c>
      <c r="I110" s="518">
        <v>0</v>
      </c>
      <c r="J110" s="518">
        <v>0</v>
      </c>
      <c r="K110" s="519"/>
      <c r="L110" s="492">
        <v>0</v>
      </c>
      <c r="M110" s="518">
        <v>0</v>
      </c>
      <c r="N110" s="518">
        <v>0</v>
      </c>
      <c r="O110" s="519"/>
      <c r="P110" s="492">
        <v>0</v>
      </c>
      <c r="Q110" s="518">
        <v>0</v>
      </c>
      <c r="R110" s="518">
        <v>0</v>
      </c>
      <c r="S110" s="519"/>
    </row>
    <row r="111" spans="2:19" s="463" customFormat="1" ht="15.75" customHeight="1" x14ac:dyDescent="0.35">
      <c r="B111" s="490"/>
      <c r="C111" s="491" t="s">
        <v>486</v>
      </c>
      <c r="D111" s="492">
        <v>57.030966999999997</v>
      </c>
      <c r="E111" s="518">
        <v>48.102547000000001</v>
      </c>
      <c r="F111" s="518">
        <v>49.677939000000002</v>
      </c>
      <c r="G111" s="519"/>
      <c r="H111" s="492">
        <v>54.317352999999997</v>
      </c>
      <c r="I111" s="518">
        <v>45.388931999999997</v>
      </c>
      <c r="J111" s="518">
        <v>47.607976999999998</v>
      </c>
      <c r="K111" s="519"/>
      <c r="L111" s="492">
        <v>53.641694999999999</v>
      </c>
      <c r="M111" s="518">
        <v>44.732072000000002</v>
      </c>
      <c r="N111" s="518">
        <v>45.963676999999997</v>
      </c>
      <c r="O111" s="519"/>
      <c r="P111" s="492">
        <v>51.754047</v>
      </c>
      <c r="Q111" s="518">
        <v>42.844423999999997</v>
      </c>
      <c r="R111" s="518">
        <v>44.374488999999997</v>
      </c>
      <c r="S111" s="519"/>
    </row>
    <row r="112" spans="2:19" s="463" customFormat="1" ht="15.75" customHeight="1" x14ac:dyDescent="0.35">
      <c r="B112" s="490"/>
      <c r="C112" s="491" t="s">
        <v>487</v>
      </c>
      <c r="D112" s="492">
        <v>0</v>
      </c>
      <c r="E112" s="518">
        <v>0</v>
      </c>
      <c r="F112" s="518">
        <v>0</v>
      </c>
      <c r="G112" s="519"/>
      <c r="H112" s="492">
        <v>0</v>
      </c>
      <c r="I112" s="518">
        <v>0</v>
      </c>
      <c r="J112" s="518">
        <v>0</v>
      </c>
      <c r="K112" s="519"/>
      <c r="L112" s="492">
        <v>0</v>
      </c>
      <c r="M112" s="518">
        <v>0</v>
      </c>
      <c r="N112" s="518">
        <v>0</v>
      </c>
      <c r="O112" s="519"/>
      <c r="P112" s="492">
        <v>0</v>
      </c>
      <c r="Q112" s="518">
        <v>0</v>
      </c>
      <c r="R112" s="518">
        <v>0</v>
      </c>
      <c r="S112" s="519"/>
    </row>
    <row r="113" spans="2:19" s="463" customFormat="1" ht="15.75" hidden="1" customHeight="1" x14ac:dyDescent="0.35">
      <c r="B113" s="490"/>
      <c r="C113" s="491"/>
      <c r="D113" s="496"/>
      <c r="E113" s="521"/>
      <c r="F113" s="521"/>
      <c r="G113" s="522"/>
      <c r="H113" s="496"/>
      <c r="I113" s="521"/>
      <c r="J113" s="521"/>
      <c r="K113" s="522"/>
      <c r="L113" s="496"/>
      <c r="M113" s="521"/>
      <c r="N113" s="521"/>
      <c r="O113" s="522"/>
      <c r="P113" s="496"/>
      <c r="Q113" s="521"/>
      <c r="R113" s="521"/>
      <c r="S113" s="522"/>
    </row>
    <row r="114" spans="2:19" s="463" customFormat="1" ht="15.75" customHeight="1" thickBot="1" x14ac:dyDescent="0.4">
      <c r="B114" s="490"/>
      <c r="C114" s="498" t="s">
        <v>488</v>
      </c>
      <c r="D114" s="492">
        <v>2.7272999999999999E-2</v>
      </c>
      <c r="E114" s="518">
        <v>2.7272999999999999E-2</v>
      </c>
      <c r="F114" s="518">
        <v>1.1575E-2</v>
      </c>
      <c r="G114" s="519"/>
      <c r="H114" s="492">
        <v>2.7272999999999999E-2</v>
      </c>
      <c r="I114" s="518">
        <v>2.7272999999999999E-2</v>
      </c>
      <c r="J114" s="518">
        <v>1.1575E-2</v>
      </c>
      <c r="K114" s="519"/>
      <c r="L114" s="492">
        <v>2.3012790000000001</v>
      </c>
      <c r="M114" s="518">
        <v>2.3012790000000001</v>
      </c>
      <c r="N114" s="518">
        <v>2.3012790000000001</v>
      </c>
      <c r="O114" s="519"/>
      <c r="P114" s="492">
        <v>2.308243</v>
      </c>
      <c r="Q114" s="518">
        <v>2.308243</v>
      </c>
      <c r="R114" s="518">
        <v>2.308243</v>
      </c>
      <c r="S114" s="519"/>
    </row>
    <row r="115" spans="2:19" s="463" customFormat="1" ht="18" customHeight="1" thickBot="1" x14ac:dyDescent="0.4">
      <c r="B115" s="502"/>
      <c r="C115" s="523" t="s">
        <v>496</v>
      </c>
      <c r="D115" s="524"/>
      <c r="E115" s="525"/>
      <c r="F115" s="525"/>
      <c r="G115" s="526">
        <v>7.7559480000000001</v>
      </c>
      <c r="H115" s="524"/>
      <c r="I115" s="525"/>
      <c r="J115" s="525"/>
      <c r="K115" s="526">
        <v>8.70031</v>
      </c>
      <c r="L115" s="524"/>
      <c r="M115" s="525"/>
      <c r="N115" s="525"/>
      <c r="O115" s="526">
        <v>20.336904000000001</v>
      </c>
      <c r="P115" s="524"/>
      <c r="Q115" s="525"/>
      <c r="R115" s="525"/>
      <c r="S115" s="526">
        <v>26.111239999999999</v>
      </c>
    </row>
    <row r="116" spans="2:19" s="463" customFormat="1" ht="18" customHeight="1" x14ac:dyDescent="0.35">
      <c r="B116" s="507"/>
      <c r="D116" s="507" t="s">
        <v>490</v>
      </c>
      <c r="G116" s="7"/>
      <c r="K116" s="7"/>
      <c r="L116" s="7"/>
      <c r="M116" s="7"/>
      <c r="N116" s="7"/>
      <c r="O116" s="7"/>
      <c r="P116" s="7"/>
      <c r="Q116" s="7"/>
      <c r="R116" s="7"/>
      <c r="S116" s="7"/>
    </row>
    <row r="117" spans="2:19" s="463" customFormat="1" ht="18" customHeight="1" x14ac:dyDescent="0.35">
      <c r="B117" s="507"/>
      <c r="D117" s="507" t="s">
        <v>497</v>
      </c>
      <c r="G117" s="7"/>
      <c r="K117" s="7"/>
      <c r="L117" s="7"/>
      <c r="M117" s="7"/>
      <c r="N117" s="7"/>
      <c r="O117" s="7"/>
      <c r="P117" s="7"/>
      <c r="Q117" s="7"/>
      <c r="R117" s="7"/>
      <c r="S117" s="7"/>
    </row>
    <row r="118" spans="2:19" s="463" customFormat="1" ht="18" customHeight="1" thickBot="1" x14ac:dyDescent="0.4">
      <c r="D118" s="528"/>
      <c r="G118" s="7"/>
      <c r="K118" s="7"/>
      <c r="L118" s="7"/>
      <c r="M118" s="7"/>
      <c r="N118" s="7"/>
      <c r="O118" s="7"/>
      <c r="P118" s="7"/>
      <c r="Q118" s="7"/>
      <c r="R118" s="7"/>
      <c r="S118" s="7"/>
    </row>
    <row r="119" spans="2:19" s="463" customFormat="1" ht="32.25" customHeight="1" thickBot="1" x14ac:dyDescent="0.6">
      <c r="B119" s="459"/>
      <c r="C119" s="465"/>
      <c r="D119" s="472" t="s">
        <v>465</v>
      </c>
      <c r="E119" s="188"/>
      <c r="F119" s="188"/>
      <c r="G119" s="188"/>
      <c r="H119" s="188"/>
      <c r="I119" s="188"/>
      <c r="J119" s="188"/>
      <c r="K119" s="188"/>
      <c r="L119" s="473" t="str">
        <f>$D$6</f>
        <v>Standardised Approach</v>
      </c>
      <c r="M119" s="188"/>
      <c r="N119" s="188"/>
      <c r="O119" s="188"/>
      <c r="P119" s="188"/>
      <c r="Q119" s="188"/>
      <c r="R119" s="188"/>
      <c r="S119" s="189"/>
    </row>
    <row r="120" spans="2:19" s="463" customFormat="1" ht="32.25" customHeight="1" thickBot="1" x14ac:dyDescent="0.6">
      <c r="B120" s="459"/>
      <c r="C120" s="465"/>
      <c r="D120" s="472" t="s">
        <v>12</v>
      </c>
      <c r="E120" s="473"/>
      <c r="F120" s="473"/>
      <c r="G120" s="474"/>
      <c r="H120" s="472" t="s">
        <v>13</v>
      </c>
      <c r="I120" s="473"/>
      <c r="J120" s="473"/>
      <c r="K120" s="474"/>
      <c r="L120" s="472" t="s">
        <v>14</v>
      </c>
      <c r="M120" s="473"/>
      <c r="N120" s="473"/>
      <c r="O120" s="474"/>
      <c r="P120" s="472" t="s">
        <v>15</v>
      </c>
      <c r="Q120" s="473"/>
      <c r="R120" s="473"/>
      <c r="S120" s="474"/>
    </row>
    <row r="121" spans="2:19" s="463" customFormat="1" ht="51" customHeight="1" x14ac:dyDescent="0.55000000000000004">
      <c r="B121" s="475"/>
      <c r="C121" s="465"/>
      <c r="D121" s="476" t="s">
        <v>466</v>
      </c>
      <c r="E121" s="529" t="s">
        <v>467</v>
      </c>
      <c r="F121" s="530" t="s">
        <v>468</v>
      </c>
      <c r="G121" s="531" t="s">
        <v>498</v>
      </c>
      <c r="H121" s="476" t="s">
        <v>466</v>
      </c>
      <c r="I121" s="529" t="s">
        <v>467</v>
      </c>
      <c r="J121" s="530" t="s">
        <v>468</v>
      </c>
      <c r="K121" s="531" t="s">
        <v>498</v>
      </c>
      <c r="L121" s="476" t="s">
        <v>466</v>
      </c>
      <c r="M121" s="529" t="s">
        <v>467</v>
      </c>
      <c r="N121" s="530" t="s">
        <v>468</v>
      </c>
      <c r="O121" s="531" t="s">
        <v>498</v>
      </c>
      <c r="P121" s="476" t="s">
        <v>466</v>
      </c>
      <c r="Q121" s="529" t="s">
        <v>467</v>
      </c>
      <c r="R121" s="530" t="s">
        <v>468</v>
      </c>
      <c r="S121" s="531" t="s">
        <v>498</v>
      </c>
    </row>
    <row r="122" spans="2:19" s="463" customFormat="1" ht="33" customHeight="1" thickBot="1" x14ac:dyDescent="0.4">
      <c r="B122" s="511">
        <v>4</v>
      </c>
      <c r="C122" s="480" t="s">
        <v>11</v>
      </c>
      <c r="D122" s="481"/>
      <c r="E122" s="532"/>
      <c r="F122" s="533"/>
      <c r="G122" s="534"/>
      <c r="H122" s="481"/>
      <c r="I122" s="532"/>
      <c r="J122" s="533"/>
      <c r="K122" s="534"/>
      <c r="L122" s="481"/>
      <c r="M122" s="532"/>
      <c r="N122" s="533"/>
      <c r="O122" s="534"/>
      <c r="P122" s="481"/>
      <c r="Q122" s="532"/>
      <c r="R122" s="533"/>
      <c r="S122" s="534"/>
    </row>
    <row r="123" spans="2:19" s="463" customFormat="1" ht="15.75" customHeight="1" x14ac:dyDescent="0.35">
      <c r="B123" s="485" t="s">
        <v>704</v>
      </c>
      <c r="C123" s="486" t="s">
        <v>472</v>
      </c>
      <c r="D123" s="487">
        <v>12594.798788</v>
      </c>
      <c r="E123" s="516">
        <v>12670.820148999999</v>
      </c>
      <c r="F123" s="516">
        <v>11.034743000000001</v>
      </c>
      <c r="G123" s="517"/>
      <c r="H123" s="487">
        <v>15750.003685</v>
      </c>
      <c r="I123" s="516">
        <v>15819.551297999998</v>
      </c>
      <c r="J123" s="516">
        <v>9.7896009999999993</v>
      </c>
      <c r="K123" s="517"/>
      <c r="L123" s="487">
        <v>18187.459233000001</v>
      </c>
      <c r="M123" s="516">
        <v>18258.250843000002</v>
      </c>
      <c r="N123" s="516">
        <v>10.149576</v>
      </c>
      <c r="O123" s="517"/>
      <c r="P123" s="487">
        <v>18821.121853000001</v>
      </c>
      <c r="Q123" s="516">
        <v>18892.268543999999</v>
      </c>
      <c r="R123" s="516">
        <v>9.5375329999999998</v>
      </c>
      <c r="S123" s="517"/>
    </row>
    <row r="124" spans="2:19" s="463" customFormat="1" ht="15.75" customHeight="1" x14ac:dyDescent="0.35">
      <c r="B124" s="490"/>
      <c r="C124" s="491" t="s">
        <v>473</v>
      </c>
      <c r="D124" s="492">
        <v>30.323965999999999</v>
      </c>
      <c r="E124" s="518">
        <v>26.068473000000001</v>
      </c>
      <c r="F124" s="518">
        <v>5.2136950000000004</v>
      </c>
      <c r="G124" s="519"/>
      <c r="H124" s="492">
        <v>30.967597000000001</v>
      </c>
      <c r="I124" s="518">
        <v>26.732400999999999</v>
      </c>
      <c r="J124" s="518">
        <v>5.3464799999999997</v>
      </c>
      <c r="K124" s="519"/>
      <c r="L124" s="492">
        <v>67.828905000000006</v>
      </c>
      <c r="M124" s="518">
        <v>65.252187000000006</v>
      </c>
      <c r="N124" s="518">
        <v>13.050438</v>
      </c>
      <c r="O124" s="519"/>
      <c r="P124" s="492">
        <v>18.775783000000001</v>
      </c>
      <c r="Q124" s="518">
        <v>16.213477999999999</v>
      </c>
      <c r="R124" s="518">
        <v>3.242696</v>
      </c>
      <c r="S124" s="519"/>
    </row>
    <row r="125" spans="2:19" s="463" customFormat="1" ht="15.75" customHeight="1" x14ac:dyDescent="0.35">
      <c r="B125" s="490"/>
      <c r="C125" s="491" t="s">
        <v>474</v>
      </c>
      <c r="D125" s="492">
        <v>19.17971</v>
      </c>
      <c r="E125" s="518">
        <v>19.067150000000002</v>
      </c>
      <c r="F125" s="518">
        <v>9.5335769999999993</v>
      </c>
      <c r="G125" s="519"/>
      <c r="H125" s="492">
        <v>16.937321000000001</v>
      </c>
      <c r="I125" s="518">
        <v>16.825965</v>
      </c>
      <c r="J125" s="518">
        <v>8.4129839999999998</v>
      </c>
      <c r="K125" s="519"/>
      <c r="L125" s="492">
        <v>17.598268999999998</v>
      </c>
      <c r="M125" s="518">
        <v>17.507512999999999</v>
      </c>
      <c r="N125" s="518">
        <v>8.7537579999999995</v>
      </c>
      <c r="O125" s="519"/>
      <c r="P125" s="492">
        <v>13.318878</v>
      </c>
      <c r="Q125" s="518">
        <v>13.265084</v>
      </c>
      <c r="R125" s="518">
        <v>6.6325430000000001</v>
      </c>
      <c r="S125" s="519"/>
    </row>
    <row r="126" spans="2:19" s="463" customFormat="1" ht="15.75" customHeight="1" x14ac:dyDescent="0.35">
      <c r="B126" s="490"/>
      <c r="C126" s="491" t="s">
        <v>475</v>
      </c>
      <c r="D126" s="492">
        <v>0</v>
      </c>
      <c r="E126" s="518">
        <v>0</v>
      </c>
      <c r="F126" s="518">
        <v>0</v>
      </c>
      <c r="G126" s="519"/>
      <c r="H126" s="492">
        <v>0</v>
      </c>
      <c r="I126" s="518">
        <v>0</v>
      </c>
      <c r="J126" s="518">
        <v>0</v>
      </c>
      <c r="K126" s="519"/>
      <c r="L126" s="492">
        <v>0</v>
      </c>
      <c r="M126" s="518">
        <v>0</v>
      </c>
      <c r="N126" s="518">
        <v>0</v>
      </c>
      <c r="O126" s="519"/>
      <c r="P126" s="492">
        <v>0</v>
      </c>
      <c r="Q126" s="518">
        <v>0</v>
      </c>
      <c r="R126" s="518">
        <v>0</v>
      </c>
      <c r="S126" s="519"/>
    </row>
    <row r="127" spans="2:19" s="463" customFormat="1" ht="15.75" customHeight="1" x14ac:dyDescent="0.35">
      <c r="B127" s="490"/>
      <c r="C127" s="491" t="s">
        <v>476</v>
      </c>
      <c r="D127" s="492">
        <v>0</v>
      </c>
      <c r="E127" s="518">
        <v>0</v>
      </c>
      <c r="F127" s="518">
        <v>0</v>
      </c>
      <c r="G127" s="519"/>
      <c r="H127" s="492">
        <v>0</v>
      </c>
      <c r="I127" s="518">
        <v>0</v>
      </c>
      <c r="J127" s="518">
        <v>0</v>
      </c>
      <c r="K127" s="519"/>
      <c r="L127" s="492">
        <v>0</v>
      </c>
      <c r="M127" s="518">
        <v>0</v>
      </c>
      <c r="N127" s="518">
        <v>0</v>
      </c>
      <c r="O127" s="519"/>
      <c r="P127" s="492">
        <v>0</v>
      </c>
      <c r="Q127" s="518">
        <v>0</v>
      </c>
      <c r="R127" s="518">
        <v>0</v>
      </c>
      <c r="S127" s="519"/>
    </row>
    <row r="128" spans="2:19" s="463" customFormat="1" ht="15.75" customHeight="1" x14ac:dyDescent="0.35">
      <c r="B128" s="490"/>
      <c r="C128" s="491" t="s">
        <v>477</v>
      </c>
      <c r="D128" s="492">
        <v>245.55671000000001</v>
      </c>
      <c r="E128" s="518">
        <v>218.46104099999999</v>
      </c>
      <c r="F128" s="518">
        <v>109.453294</v>
      </c>
      <c r="G128" s="519"/>
      <c r="H128" s="492">
        <v>205.96204</v>
      </c>
      <c r="I128" s="518">
        <v>178.58065500000001</v>
      </c>
      <c r="J128" s="518">
        <v>86.749789000000007</v>
      </c>
      <c r="K128" s="519"/>
      <c r="L128" s="492">
        <v>195.57266899999999</v>
      </c>
      <c r="M128" s="518">
        <v>169.641606</v>
      </c>
      <c r="N128" s="518">
        <v>78.849601000000007</v>
      </c>
      <c r="O128" s="519"/>
      <c r="P128" s="492">
        <v>186.86247700000001</v>
      </c>
      <c r="Q128" s="518">
        <v>160.43647000000001</v>
      </c>
      <c r="R128" s="518">
        <v>80.410957999999994</v>
      </c>
      <c r="S128" s="519"/>
    </row>
    <row r="129" spans="2:19" s="463" customFormat="1" ht="15.75" customHeight="1" x14ac:dyDescent="0.35">
      <c r="B129" s="490"/>
      <c r="C129" s="491" t="s">
        <v>478</v>
      </c>
      <c r="D129" s="492">
        <v>369.98755999999997</v>
      </c>
      <c r="E129" s="518">
        <v>298.04594100000003</v>
      </c>
      <c r="F129" s="518">
        <v>278.348884</v>
      </c>
      <c r="G129" s="519"/>
      <c r="H129" s="492">
        <v>397.50846899999999</v>
      </c>
      <c r="I129" s="518">
        <v>327.95137499999998</v>
      </c>
      <c r="J129" s="518">
        <v>303.59512599999999</v>
      </c>
      <c r="K129" s="519"/>
      <c r="L129" s="492">
        <v>310.45210500000002</v>
      </c>
      <c r="M129" s="518">
        <v>227.55673200000001</v>
      </c>
      <c r="N129" s="518">
        <v>203.07625999999999</v>
      </c>
      <c r="O129" s="519"/>
      <c r="P129" s="492">
        <v>213.829643</v>
      </c>
      <c r="Q129" s="518">
        <v>155.334767</v>
      </c>
      <c r="R129" s="518">
        <v>136.93747500000001</v>
      </c>
      <c r="S129" s="519"/>
    </row>
    <row r="130" spans="2:19" s="463" customFormat="1" ht="15.75" customHeight="1" x14ac:dyDescent="0.35">
      <c r="B130" s="490"/>
      <c r="C130" s="495" t="s">
        <v>479</v>
      </c>
      <c r="D130" s="492">
        <v>22.540984999999999</v>
      </c>
      <c r="E130" s="518">
        <v>22.502943999999999</v>
      </c>
      <c r="F130" s="518">
        <v>22.502943999999999</v>
      </c>
      <c r="G130" s="519"/>
      <c r="H130" s="492">
        <v>23.293464</v>
      </c>
      <c r="I130" s="518">
        <v>23.258993</v>
      </c>
      <c r="J130" s="518">
        <v>23.258993</v>
      </c>
      <c r="K130" s="519"/>
      <c r="L130" s="492">
        <v>23.243382</v>
      </c>
      <c r="M130" s="518">
        <v>23.208746999999999</v>
      </c>
      <c r="N130" s="518">
        <v>23.208746999999999</v>
      </c>
      <c r="O130" s="519"/>
      <c r="P130" s="492">
        <v>2.5602E-2</v>
      </c>
      <c r="Q130" s="518">
        <v>2.5409000000000001E-2</v>
      </c>
      <c r="R130" s="518">
        <v>2.5409000000000001E-2</v>
      </c>
      <c r="S130" s="519"/>
    </row>
    <row r="131" spans="2:19" s="463" customFormat="1" ht="15.75" customHeight="1" x14ac:dyDescent="0.35">
      <c r="B131" s="490"/>
      <c r="C131" s="491" t="s">
        <v>480</v>
      </c>
      <c r="D131" s="492">
        <v>10.014559</v>
      </c>
      <c r="E131" s="518">
        <v>2.66107</v>
      </c>
      <c r="F131" s="518">
        <v>1.983867</v>
      </c>
      <c r="G131" s="519"/>
      <c r="H131" s="492">
        <v>18.815541</v>
      </c>
      <c r="I131" s="518">
        <v>7.1360279999999996</v>
      </c>
      <c r="J131" s="518">
        <v>5.3340310000000004</v>
      </c>
      <c r="K131" s="519"/>
      <c r="L131" s="492">
        <v>18.247249</v>
      </c>
      <c r="M131" s="518">
        <v>9.2638049999999996</v>
      </c>
      <c r="N131" s="518">
        <v>6.8857429999999997</v>
      </c>
      <c r="O131" s="519"/>
      <c r="P131" s="492">
        <v>20.642778</v>
      </c>
      <c r="Q131" s="518">
        <v>10.740065</v>
      </c>
      <c r="R131" s="518">
        <v>7.9972320000000003</v>
      </c>
      <c r="S131" s="519"/>
    </row>
    <row r="132" spans="2:19" s="463" customFormat="1" ht="15.75" customHeight="1" x14ac:dyDescent="0.35">
      <c r="B132" s="490"/>
      <c r="C132" s="495" t="s">
        <v>479</v>
      </c>
      <c r="D132" s="492">
        <v>1.5250000000000001E-3</v>
      </c>
      <c r="E132" s="518">
        <v>1.2049999999999999E-3</v>
      </c>
      <c r="F132" s="518">
        <v>6.8800000000000003E-4</v>
      </c>
      <c r="G132" s="519"/>
      <c r="H132" s="492">
        <v>3.1610000000000002E-3</v>
      </c>
      <c r="I132" s="518">
        <v>2.7850000000000001E-3</v>
      </c>
      <c r="J132" s="518">
        <v>1.5920000000000001E-3</v>
      </c>
      <c r="K132" s="519"/>
      <c r="L132" s="492">
        <v>0.25612000000000001</v>
      </c>
      <c r="M132" s="518">
        <v>0.25515900000000002</v>
      </c>
      <c r="N132" s="518">
        <v>0.14580399999999999</v>
      </c>
      <c r="O132" s="519"/>
      <c r="P132" s="492">
        <v>0.26991500000000002</v>
      </c>
      <c r="Q132" s="518">
        <v>0.236453</v>
      </c>
      <c r="R132" s="518">
        <v>0.13511500000000001</v>
      </c>
      <c r="S132" s="519"/>
    </row>
    <row r="133" spans="2:19" s="463" customFormat="1" ht="15.75" customHeight="1" x14ac:dyDescent="0.35">
      <c r="B133" s="490"/>
      <c r="C133" s="491" t="s">
        <v>481</v>
      </c>
      <c r="D133" s="492">
        <v>5.8203560000000003</v>
      </c>
      <c r="E133" s="518">
        <v>2.515889</v>
      </c>
      <c r="F133" s="518">
        <v>0.88056100000000004</v>
      </c>
      <c r="G133" s="519"/>
      <c r="H133" s="492">
        <v>5.9659800000000001</v>
      </c>
      <c r="I133" s="518">
        <v>2.8533330000000001</v>
      </c>
      <c r="J133" s="518">
        <v>0.99866600000000005</v>
      </c>
      <c r="K133" s="519"/>
      <c r="L133" s="492">
        <v>5.9178959999999998</v>
      </c>
      <c r="M133" s="518">
        <v>3.4832329999999998</v>
      </c>
      <c r="N133" s="518">
        <v>1.219131</v>
      </c>
      <c r="O133" s="519"/>
      <c r="P133" s="492">
        <v>4.3870199999999997</v>
      </c>
      <c r="Q133" s="518">
        <v>2.668056</v>
      </c>
      <c r="R133" s="518">
        <v>0.93381999999999998</v>
      </c>
      <c r="S133" s="519"/>
    </row>
    <row r="134" spans="2:19" s="463" customFormat="1" ht="15.75" customHeight="1" x14ac:dyDescent="0.35">
      <c r="B134" s="490"/>
      <c r="C134" s="495" t="s">
        <v>479</v>
      </c>
      <c r="D134" s="492">
        <v>0</v>
      </c>
      <c r="E134" s="518">
        <v>0</v>
      </c>
      <c r="F134" s="518">
        <v>0</v>
      </c>
      <c r="G134" s="519"/>
      <c r="H134" s="492">
        <v>0</v>
      </c>
      <c r="I134" s="518">
        <v>0</v>
      </c>
      <c r="J134" s="518">
        <v>0</v>
      </c>
      <c r="K134" s="519"/>
      <c r="L134" s="492">
        <v>0</v>
      </c>
      <c r="M134" s="518">
        <v>0</v>
      </c>
      <c r="N134" s="518">
        <v>0</v>
      </c>
      <c r="O134" s="519"/>
      <c r="P134" s="492">
        <v>0</v>
      </c>
      <c r="Q134" s="518">
        <v>0</v>
      </c>
      <c r="R134" s="518">
        <v>0</v>
      </c>
      <c r="S134" s="519"/>
    </row>
    <row r="135" spans="2:19" s="463" customFormat="1" ht="15.75" customHeight="1" x14ac:dyDescent="0.35">
      <c r="B135" s="490"/>
      <c r="C135" s="491" t="s">
        <v>482</v>
      </c>
      <c r="D135" s="492">
        <v>2.5850000000000001E-3</v>
      </c>
      <c r="E135" s="518">
        <v>1.84E-4</v>
      </c>
      <c r="F135" s="518">
        <v>1.84E-4</v>
      </c>
      <c r="G135" s="520">
        <v>2.4009999999999999E-3</v>
      </c>
      <c r="H135" s="492">
        <v>2.601E-3</v>
      </c>
      <c r="I135" s="518">
        <v>3.8999999999999999E-5</v>
      </c>
      <c r="J135" s="518">
        <v>3.8999999999999999E-5</v>
      </c>
      <c r="K135" s="520">
        <v>2.5630000000000002E-3</v>
      </c>
      <c r="L135" s="492">
        <v>2.1052000000000001E-2</v>
      </c>
      <c r="M135" s="518">
        <v>1.7989000000000002E-2</v>
      </c>
      <c r="N135" s="518">
        <v>2.6977999999999999E-2</v>
      </c>
      <c r="O135" s="520">
        <v>3.0630000000000002E-3</v>
      </c>
      <c r="P135" s="492">
        <v>0.178152</v>
      </c>
      <c r="Q135" s="518">
        <v>0.10105600000000001</v>
      </c>
      <c r="R135" s="518">
        <v>0.10105600000000001</v>
      </c>
      <c r="S135" s="520">
        <v>7.7096999999999999E-2</v>
      </c>
    </row>
    <row r="136" spans="2:19" s="463" customFormat="1" ht="15.75" customHeight="1" x14ac:dyDescent="0.35">
      <c r="B136" s="490"/>
      <c r="C136" s="491" t="s">
        <v>483</v>
      </c>
      <c r="D136" s="492">
        <v>0</v>
      </c>
      <c r="E136" s="518">
        <v>0</v>
      </c>
      <c r="F136" s="518">
        <v>0</v>
      </c>
      <c r="G136" s="519"/>
      <c r="H136" s="492">
        <v>0</v>
      </c>
      <c r="I136" s="518">
        <v>0</v>
      </c>
      <c r="J136" s="518">
        <v>0</v>
      </c>
      <c r="K136" s="519"/>
      <c r="L136" s="492">
        <v>0</v>
      </c>
      <c r="M136" s="518">
        <v>0</v>
      </c>
      <c r="N136" s="518">
        <v>0</v>
      </c>
      <c r="O136" s="519"/>
      <c r="P136" s="492">
        <v>0</v>
      </c>
      <c r="Q136" s="518">
        <v>0</v>
      </c>
      <c r="R136" s="518">
        <v>0</v>
      </c>
      <c r="S136" s="519"/>
    </row>
    <row r="137" spans="2:19" s="463" customFormat="1" ht="15.75" customHeight="1" x14ac:dyDescent="0.35">
      <c r="B137" s="490"/>
      <c r="C137" s="491" t="s">
        <v>484</v>
      </c>
      <c r="D137" s="492">
        <v>193.862334</v>
      </c>
      <c r="E137" s="518">
        <v>193.83255600000001</v>
      </c>
      <c r="F137" s="518">
        <v>19.383254999999998</v>
      </c>
      <c r="G137" s="519"/>
      <c r="H137" s="492">
        <v>204.97234499999999</v>
      </c>
      <c r="I137" s="518">
        <v>204.92812799999999</v>
      </c>
      <c r="J137" s="518">
        <v>20.492812000000001</v>
      </c>
      <c r="K137" s="519"/>
      <c r="L137" s="492">
        <v>213.77424500000001</v>
      </c>
      <c r="M137" s="518">
        <v>213.72913700000001</v>
      </c>
      <c r="N137" s="518">
        <v>21.372913</v>
      </c>
      <c r="O137" s="519"/>
      <c r="P137" s="492">
        <v>207.71204399999999</v>
      </c>
      <c r="Q137" s="518">
        <v>207.66613899999999</v>
      </c>
      <c r="R137" s="518">
        <v>20.766614000000001</v>
      </c>
      <c r="S137" s="519"/>
    </row>
    <row r="138" spans="2:19" s="463" customFormat="1" ht="15.75" customHeight="1" x14ac:dyDescent="0.35">
      <c r="B138" s="490"/>
      <c r="C138" s="491" t="s">
        <v>485</v>
      </c>
      <c r="D138" s="492">
        <v>0</v>
      </c>
      <c r="E138" s="518">
        <v>0</v>
      </c>
      <c r="F138" s="518">
        <v>0</v>
      </c>
      <c r="G138" s="519"/>
      <c r="H138" s="492">
        <v>0</v>
      </c>
      <c r="I138" s="518">
        <v>0</v>
      </c>
      <c r="J138" s="518">
        <v>0</v>
      </c>
      <c r="K138" s="519"/>
      <c r="L138" s="492">
        <v>0</v>
      </c>
      <c r="M138" s="518">
        <v>0</v>
      </c>
      <c r="N138" s="518">
        <v>0</v>
      </c>
      <c r="O138" s="519"/>
      <c r="P138" s="492">
        <v>0</v>
      </c>
      <c r="Q138" s="518">
        <v>0</v>
      </c>
      <c r="R138" s="518">
        <v>0</v>
      </c>
      <c r="S138" s="519"/>
    </row>
    <row r="139" spans="2:19" s="463" customFormat="1" ht="15.75" customHeight="1" x14ac:dyDescent="0.35">
      <c r="B139" s="490"/>
      <c r="C139" s="491" t="s">
        <v>486</v>
      </c>
      <c r="D139" s="492">
        <v>1.0691189999999999</v>
      </c>
      <c r="E139" s="518">
        <v>0.98648499999999995</v>
      </c>
      <c r="F139" s="518">
        <v>0.98648499999999995</v>
      </c>
      <c r="G139" s="519"/>
      <c r="H139" s="492">
        <v>1.0666089999999999</v>
      </c>
      <c r="I139" s="518">
        <v>0.99901200000000001</v>
      </c>
      <c r="J139" s="518">
        <v>0.99901200000000001</v>
      </c>
      <c r="K139" s="519"/>
      <c r="L139" s="492">
        <v>0.32738200000000001</v>
      </c>
      <c r="M139" s="518">
        <v>0.30108299999999999</v>
      </c>
      <c r="N139" s="518">
        <v>0.30108299999999999</v>
      </c>
      <c r="O139" s="519"/>
      <c r="P139" s="492">
        <v>0.417993</v>
      </c>
      <c r="Q139" s="518">
        <v>0.417993</v>
      </c>
      <c r="R139" s="518">
        <v>0.417993</v>
      </c>
      <c r="S139" s="519"/>
    </row>
    <row r="140" spans="2:19" s="463" customFormat="1" ht="15.75" customHeight="1" x14ac:dyDescent="0.35">
      <c r="B140" s="490"/>
      <c r="C140" s="491" t="s">
        <v>487</v>
      </c>
      <c r="D140" s="492">
        <v>0</v>
      </c>
      <c r="E140" s="518">
        <v>0</v>
      </c>
      <c r="F140" s="518">
        <v>0</v>
      </c>
      <c r="G140" s="519"/>
      <c r="H140" s="492">
        <v>0</v>
      </c>
      <c r="I140" s="518">
        <v>0</v>
      </c>
      <c r="J140" s="518">
        <v>0</v>
      </c>
      <c r="K140" s="519"/>
      <c r="L140" s="492">
        <v>0</v>
      </c>
      <c r="M140" s="518">
        <v>0</v>
      </c>
      <c r="N140" s="518">
        <v>0</v>
      </c>
      <c r="O140" s="519"/>
      <c r="P140" s="492">
        <v>0</v>
      </c>
      <c r="Q140" s="518">
        <v>0</v>
      </c>
      <c r="R140" s="518">
        <v>0</v>
      </c>
      <c r="S140" s="519"/>
    </row>
    <row r="141" spans="2:19" s="463" customFormat="1" ht="15.75" hidden="1" customHeight="1" x14ac:dyDescent="0.35">
      <c r="B141" s="490"/>
      <c r="C141" s="491"/>
      <c r="D141" s="496"/>
      <c r="E141" s="521"/>
      <c r="F141" s="521"/>
      <c r="G141" s="522"/>
      <c r="H141" s="496"/>
      <c r="I141" s="521"/>
      <c r="J141" s="521"/>
      <c r="K141" s="522"/>
      <c r="L141" s="496"/>
      <c r="M141" s="521"/>
      <c r="N141" s="521"/>
      <c r="O141" s="522"/>
      <c r="P141" s="496"/>
      <c r="Q141" s="521"/>
      <c r="R141" s="521"/>
      <c r="S141" s="522"/>
    </row>
    <row r="142" spans="2:19" s="463" customFormat="1" ht="15.75" customHeight="1" thickBot="1" x14ac:dyDescent="0.4">
      <c r="B142" s="490"/>
      <c r="C142" s="498" t="s">
        <v>488</v>
      </c>
      <c r="D142" s="492">
        <v>5.7980000000000002E-3</v>
      </c>
      <c r="E142" s="518">
        <v>6.3340000000000002E-3</v>
      </c>
      <c r="F142" s="518">
        <v>5.7980000000000002E-3</v>
      </c>
      <c r="G142" s="519"/>
      <c r="H142" s="492">
        <v>6.2420000000000002E-3</v>
      </c>
      <c r="I142" s="518">
        <v>6.7780000000000002E-3</v>
      </c>
      <c r="J142" s="518">
        <v>6.2420000000000002E-3</v>
      </c>
      <c r="K142" s="519"/>
      <c r="L142" s="492">
        <v>6.8279999999999999E-3</v>
      </c>
      <c r="M142" s="518">
        <v>7.3639999999999999E-3</v>
      </c>
      <c r="N142" s="518">
        <v>6.8279999999999999E-3</v>
      </c>
      <c r="O142" s="519"/>
      <c r="P142" s="492">
        <v>6.2420000000000002E-3</v>
      </c>
      <c r="Q142" s="518">
        <v>6.7780000000000002E-3</v>
      </c>
      <c r="R142" s="518">
        <v>6.2420000000000002E-3</v>
      </c>
      <c r="S142" s="519"/>
    </row>
    <row r="143" spans="2:19" s="463" customFormat="1" ht="18" customHeight="1" thickBot="1" x14ac:dyDescent="0.4">
      <c r="B143" s="502"/>
      <c r="C143" s="523" t="s">
        <v>496</v>
      </c>
      <c r="D143" s="524"/>
      <c r="E143" s="525"/>
      <c r="F143" s="525"/>
      <c r="G143" s="526">
        <v>3.8492289999999998</v>
      </c>
      <c r="H143" s="524"/>
      <c r="I143" s="525"/>
      <c r="J143" s="525"/>
      <c r="K143" s="526">
        <v>6.4623340000000002</v>
      </c>
      <c r="L143" s="524"/>
      <c r="M143" s="525"/>
      <c r="N143" s="525"/>
      <c r="O143" s="526">
        <v>7.602627</v>
      </c>
      <c r="P143" s="524"/>
      <c r="Q143" s="525"/>
      <c r="R143" s="525"/>
      <c r="S143" s="526">
        <v>6.7617409999999998</v>
      </c>
    </row>
    <row r="144" spans="2:19" s="463" customFormat="1" ht="18" customHeight="1" x14ac:dyDescent="0.35">
      <c r="B144" s="507"/>
      <c r="D144" s="507" t="s">
        <v>490</v>
      </c>
      <c r="G144" s="7"/>
      <c r="K144" s="7"/>
      <c r="L144" s="7"/>
      <c r="M144" s="7"/>
      <c r="N144" s="7"/>
      <c r="O144" s="7"/>
      <c r="P144" s="7"/>
      <c r="Q144" s="7"/>
      <c r="R144" s="7"/>
      <c r="S144" s="7"/>
    </row>
    <row r="145" spans="2:19" s="463" customFormat="1" ht="18" customHeight="1" x14ac:dyDescent="0.35">
      <c r="B145" s="507"/>
      <c r="D145" s="507" t="s">
        <v>497</v>
      </c>
      <c r="G145" s="7"/>
      <c r="K145" s="7"/>
      <c r="L145" s="7"/>
      <c r="M145" s="7"/>
      <c r="N145" s="7"/>
      <c r="O145" s="7"/>
      <c r="P145" s="7"/>
      <c r="Q145" s="7"/>
      <c r="R145" s="7"/>
      <c r="S145" s="7"/>
    </row>
    <row r="146" spans="2:19" s="463" customFormat="1" ht="18" customHeight="1" thickBot="1" x14ac:dyDescent="0.4">
      <c r="D146" s="528"/>
      <c r="G146" s="7"/>
      <c r="K146" s="7"/>
      <c r="L146" s="7"/>
      <c r="M146" s="7"/>
      <c r="N146" s="7"/>
      <c r="O146" s="7"/>
      <c r="P146" s="7"/>
      <c r="Q146" s="7"/>
      <c r="R146" s="7"/>
      <c r="S146" s="7"/>
    </row>
    <row r="147" spans="2:19" s="463" customFormat="1" ht="32.25" customHeight="1" thickBot="1" x14ac:dyDescent="0.6">
      <c r="B147" s="459"/>
      <c r="C147" s="465"/>
      <c r="D147" s="472" t="s">
        <v>465</v>
      </c>
      <c r="E147" s="188"/>
      <c r="F147" s="188"/>
      <c r="G147" s="188"/>
      <c r="H147" s="188"/>
      <c r="I147" s="188"/>
      <c r="J147" s="188"/>
      <c r="K147" s="188"/>
      <c r="L147" s="473" t="str">
        <f>$D$6</f>
        <v>Standardised Approach</v>
      </c>
      <c r="M147" s="188"/>
      <c r="N147" s="188"/>
      <c r="O147" s="188"/>
      <c r="P147" s="188"/>
      <c r="Q147" s="188"/>
      <c r="R147" s="188"/>
      <c r="S147" s="189"/>
    </row>
    <row r="148" spans="2:19" s="463" customFormat="1" ht="32.25" customHeight="1" thickBot="1" x14ac:dyDescent="0.6">
      <c r="B148" s="459"/>
      <c r="C148" s="465"/>
      <c r="D148" s="472" t="s">
        <v>12</v>
      </c>
      <c r="E148" s="473"/>
      <c r="F148" s="473"/>
      <c r="G148" s="474"/>
      <c r="H148" s="472" t="s">
        <v>13</v>
      </c>
      <c r="I148" s="473"/>
      <c r="J148" s="473"/>
      <c r="K148" s="474"/>
      <c r="L148" s="472" t="s">
        <v>14</v>
      </c>
      <c r="M148" s="473"/>
      <c r="N148" s="473"/>
      <c r="O148" s="474"/>
      <c r="P148" s="472" t="s">
        <v>15</v>
      </c>
      <c r="Q148" s="473"/>
      <c r="R148" s="473"/>
      <c r="S148" s="474"/>
    </row>
    <row r="149" spans="2:19" s="463" customFormat="1" ht="51" customHeight="1" x14ac:dyDescent="0.55000000000000004">
      <c r="B149" s="475"/>
      <c r="C149" s="465"/>
      <c r="D149" s="476" t="s">
        <v>466</v>
      </c>
      <c r="E149" s="529" t="s">
        <v>467</v>
      </c>
      <c r="F149" s="530" t="s">
        <v>468</v>
      </c>
      <c r="G149" s="531" t="s">
        <v>498</v>
      </c>
      <c r="H149" s="476" t="s">
        <v>466</v>
      </c>
      <c r="I149" s="529" t="s">
        <v>467</v>
      </c>
      <c r="J149" s="530" t="s">
        <v>468</v>
      </c>
      <c r="K149" s="531" t="s">
        <v>498</v>
      </c>
      <c r="L149" s="476" t="s">
        <v>466</v>
      </c>
      <c r="M149" s="529" t="s">
        <v>467</v>
      </c>
      <c r="N149" s="530" t="s">
        <v>468</v>
      </c>
      <c r="O149" s="531" t="s">
        <v>498</v>
      </c>
      <c r="P149" s="476" t="s">
        <v>466</v>
      </c>
      <c r="Q149" s="529" t="s">
        <v>467</v>
      </c>
      <c r="R149" s="530" t="s">
        <v>468</v>
      </c>
      <c r="S149" s="531" t="s">
        <v>498</v>
      </c>
    </row>
    <row r="150" spans="2:19" s="463" customFormat="1" ht="33" customHeight="1" thickBot="1" x14ac:dyDescent="0.4">
      <c r="B150" s="511">
        <v>5</v>
      </c>
      <c r="C150" s="480" t="s">
        <v>11</v>
      </c>
      <c r="D150" s="481"/>
      <c r="E150" s="532"/>
      <c r="F150" s="533"/>
      <c r="G150" s="534"/>
      <c r="H150" s="481"/>
      <c r="I150" s="532"/>
      <c r="J150" s="533"/>
      <c r="K150" s="534"/>
      <c r="L150" s="481"/>
      <c r="M150" s="532"/>
      <c r="N150" s="533"/>
      <c r="O150" s="534"/>
      <c r="P150" s="481"/>
      <c r="Q150" s="532"/>
      <c r="R150" s="533"/>
      <c r="S150" s="534"/>
    </row>
    <row r="151" spans="2:19" s="463" customFormat="1" ht="15.75" customHeight="1" x14ac:dyDescent="0.35">
      <c r="B151" s="485" t="s">
        <v>711</v>
      </c>
      <c r="C151" s="486" t="s">
        <v>472</v>
      </c>
      <c r="D151" s="487">
        <v>3447.9804770000001</v>
      </c>
      <c r="E151" s="516">
        <v>3491.3637910000002</v>
      </c>
      <c r="F151" s="516">
        <v>186.44411700000001</v>
      </c>
      <c r="G151" s="517"/>
      <c r="H151" s="487">
        <v>3595.280377</v>
      </c>
      <c r="I151" s="516">
        <v>3633.235889</v>
      </c>
      <c r="J151" s="516">
        <v>201.31540799999999</v>
      </c>
      <c r="K151" s="517"/>
      <c r="L151" s="487">
        <v>3472.2933520000001</v>
      </c>
      <c r="M151" s="516">
        <v>3498.7236859999998</v>
      </c>
      <c r="N151" s="516">
        <v>201.75656599999999</v>
      </c>
      <c r="O151" s="517"/>
      <c r="P151" s="487">
        <v>3270.4881700000001</v>
      </c>
      <c r="Q151" s="516">
        <v>3297.480047</v>
      </c>
      <c r="R151" s="516">
        <v>195.90056100000001</v>
      </c>
      <c r="S151" s="517"/>
    </row>
    <row r="152" spans="2:19" s="463" customFormat="1" ht="15.75" customHeight="1" x14ac:dyDescent="0.35">
      <c r="B152" s="490"/>
      <c r="C152" s="491" t="s">
        <v>473</v>
      </c>
      <c r="D152" s="492">
        <v>158.437061</v>
      </c>
      <c r="E152" s="518">
        <v>129.89938000000001</v>
      </c>
      <c r="F152" s="518">
        <v>26.097648</v>
      </c>
      <c r="G152" s="519"/>
      <c r="H152" s="492">
        <v>189.33805899999999</v>
      </c>
      <c r="I152" s="518">
        <v>160.12749199999999</v>
      </c>
      <c r="J152" s="518">
        <v>32.165866999999999</v>
      </c>
      <c r="K152" s="519"/>
      <c r="L152" s="492">
        <v>175.07526100000001</v>
      </c>
      <c r="M152" s="518">
        <v>149.81401099999999</v>
      </c>
      <c r="N152" s="518">
        <v>30.087225</v>
      </c>
      <c r="O152" s="519"/>
      <c r="P152" s="492">
        <v>236.37611200000001</v>
      </c>
      <c r="Q152" s="518">
        <v>205.37808200000001</v>
      </c>
      <c r="R152" s="518">
        <v>41.191127000000002</v>
      </c>
      <c r="S152" s="519"/>
    </row>
    <row r="153" spans="2:19" s="463" customFormat="1" ht="15.75" customHeight="1" x14ac:dyDescent="0.35">
      <c r="B153" s="490"/>
      <c r="C153" s="491" t="s">
        <v>474</v>
      </c>
      <c r="D153" s="492">
        <v>0</v>
      </c>
      <c r="E153" s="518">
        <v>0</v>
      </c>
      <c r="F153" s="518">
        <v>0</v>
      </c>
      <c r="G153" s="519"/>
      <c r="H153" s="492">
        <v>0</v>
      </c>
      <c r="I153" s="518">
        <v>0</v>
      </c>
      <c r="J153" s="518">
        <v>0</v>
      </c>
      <c r="K153" s="519"/>
      <c r="L153" s="492">
        <v>0</v>
      </c>
      <c r="M153" s="518">
        <v>0</v>
      </c>
      <c r="N153" s="518">
        <v>0</v>
      </c>
      <c r="O153" s="519"/>
      <c r="P153" s="492">
        <v>0</v>
      </c>
      <c r="Q153" s="518">
        <v>0</v>
      </c>
      <c r="R153" s="518">
        <v>0</v>
      </c>
      <c r="S153" s="519"/>
    </row>
    <row r="154" spans="2:19" s="463" customFormat="1" ht="15.75" customHeight="1" x14ac:dyDescent="0.35">
      <c r="B154" s="490"/>
      <c r="C154" s="491" t="s">
        <v>475</v>
      </c>
      <c r="D154" s="492">
        <v>0</v>
      </c>
      <c r="E154" s="518">
        <v>0</v>
      </c>
      <c r="F154" s="518">
        <v>0</v>
      </c>
      <c r="G154" s="519"/>
      <c r="H154" s="492">
        <v>0</v>
      </c>
      <c r="I154" s="518">
        <v>0</v>
      </c>
      <c r="J154" s="518">
        <v>0</v>
      </c>
      <c r="K154" s="519"/>
      <c r="L154" s="492">
        <v>0</v>
      </c>
      <c r="M154" s="518">
        <v>0</v>
      </c>
      <c r="N154" s="518">
        <v>0</v>
      </c>
      <c r="O154" s="519"/>
      <c r="P154" s="492">
        <v>0</v>
      </c>
      <c r="Q154" s="518">
        <v>0</v>
      </c>
      <c r="R154" s="518">
        <v>0</v>
      </c>
      <c r="S154" s="519"/>
    </row>
    <row r="155" spans="2:19" s="463" customFormat="1" ht="15.75" customHeight="1" x14ac:dyDescent="0.35">
      <c r="B155" s="490"/>
      <c r="C155" s="491" t="s">
        <v>476</v>
      </c>
      <c r="D155" s="492">
        <v>0</v>
      </c>
      <c r="E155" s="518">
        <v>0</v>
      </c>
      <c r="F155" s="518">
        <v>0</v>
      </c>
      <c r="G155" s="519"/>
      <c r="H155" s="492">
        <v>0</v>
      </c>
      <c r="I155" s="518">
        <v>0</v>
      </c>
      <c r="J155" s="518">
        <v>0</v>
      </c>
      <c r="K155" s="519"/>
      <c r="L155" s="492">
        <v>0</v>
      </c>
      <c r="M155" s="518">
        <v>0</v>
      </c>
      <c r="N155" s="518">
        <v>0</v>
      </c>
      <c r="O155" s="519"/>
      <c r="P155" s="492">
        <v>0</v>
      </c>
      <c r="Q155" s="518">
        <v>0</v>
      </c>
      <c r="R155" s="518">
        <v>0</v>
      </c>
      <c r="S155" s="519"/>
    </row>
    <row r="156" spans="2:19" s="463" customFormat="1" ht="15.75" customHeight="1" x14ac:dyDescent="0.35">
      <c r="B156" s="490"/>
      <c r="C156" s="491" t="s">
        <v>477</v>
      </c>
      <c r="D156" s="492">
        <v>14.994590000000001</v>
      </c>
      <c r="E156" s="518">
        <v>11.591144</v>
      </c>
      <c r="F156" s="518">
        <v>7.3494010000000003</v>
      </c>
      <c r="G156" s="519"/>
      <c r="H156" s="492">
        <v>16.683333000000001</v>
      </c>
      <c r="I156" s="518">
        <v>13.279946000000001</v>
      </c>
      <c r="J156" s="518">
        <v>7.8867479999999999</v>
      </c>
      <c r="K156" s="519"/>
      <c r="L156" s="492">
        <v>18.328545999999999</v>
      </c>
      <c r="M156" s="518">
        <v>14.925134999999999</v>
      </c>
      <c r="N156" s="518">
        <v>7.8757630000000001</v>
      </c>
      <c r="O156" s="519"/>
      <c r="P156" s="492">
        <v>13.51585</v>
      </c>
      <c r="Q156" s="518">
        <v>10.062066</v>
      </c>
      <c r="R156" s="518">
        <v>6.5530419999999996</v>
      </c>
      <c r="S156" s="519"/>
    </row>
    <row r="157" spans="2:19" s="463" customFormat="1" ht="15.75" customHeight="1" x14ac:dyDescent="0.35">
      <c r="B157" s="490"/>
      <c r="C157" s="491" t="s">
        <v>478</v>
      </c>
      <c r="D157" s="492">
        <v>693.18289800000002</v>
      </c>
      <c r="E157" s="518">
        <v>559.74815799999999</v>
      </c>
      <c r="F157" s="518">
        <v>489.632743</v>
      </c>
      <c r="G157" s="519"/>
      <c r="H157" s="492">
        <v>739.88029100000006</v>
      </c>
      <c r="I157" s="518">
        <v>608.17981299999997</v>
      </c>
      <c r="J157" s="518">
        <v>532.621758</v>
      </c>
      <c r="K157" s="519"/>
      <c r="L157" s="492">
        <v>672.76177099999995</v>
      </c>
      <c r="M157" s="518">
        <v>549.67443800000001</v>
      </c>
      <c r="N157" s="518">
        <v>475.83703200000002</v>
      </c>
      <c r="O157" s="519"/>
      <c r="P157" s="492">
        <v>680.07325300000002</v>
      </c>
      <c r="Q157" s="518">
        <v>609.60246199999995</v>
      </c>
      <c r="R157" s="518">
        <v>536.17594199999996</v>
      </c>
      <c r="S157" s="519"/>
    </row>
    <row r="158" spans="2:19" s="463" customFormat="1" ht="15.75" customHeight="1" x14ac:dyDescent="0.35">
      <c r="B158" s="490"/>
      <c r="C158" s="495" t="s">
        <v>479</v>
      </c>
      <c r="D158" s="492">
        <v>355.037126</v>
      </c>
      <c r="E158" s="518">
        <v>342.90125799999998</v>
      </c>
      <c r="F158" s="518">
        <v>275.182862</v>
      </c>
      <c r="G158" s="519"/>
      <c r="H158" s="492">
        <v>386.39520099999999</v>
      </c>
      <c r="I158" s="518">
        <v>369.025916</v>
      </c>
      <c r="J158" s="518">
        <v>296.29479800000001</v>
      </c>
      <c r="K158" s="519"/>
      <c r="L158" s="492">
        <v>377.67321700000002</v>
      </c>
      <c r="M158" s="518">
        <v>363.52938999999998</v>
      </c>
      <c r="N158" s="518">
        <v>292.74246599999998</v>
      </c>
      <c r="O158" s="519"/>
      <c r="P158" s="492">
        <v>384.20409699999999</v>
      </c>
      <c r="Q158" s="518">
        <v>368.62654900000001</v>
      </c>
      <c r="R158" s="518">
        <v>297.712581</v>
      </c>
      <c r="S158" s="519"/>
    </row>
    <row r="159" spans="2:19" s="463" customFormat="1" ht="15.75" customHeight="1" x14ac:dyDescent="0.35">
      <c r="B159" s="490"/>
      <c r="C159" s="491" t="s">
        <v>480</v>
      </c>
      <c r="D159" s="492">
        <v>400.62799799999999</v>
      </c>
      <c r="E159" s="518">
        <v>380.191396</v>
      </c>
      <c r="F159" s="518">
        <v>247.194818</v>
      </c>
      <c r="G159" s="519"/>
      <c r="H159" s="492">
        <v>402.05097000000001</v>
      </c>
      <c r="I159" s="518">
        <v>373.15215999999998</v>
      </c>
      <c r="J159" s="518">
        <v>241.84666899999999</v>
      </c>
      <c r="K159" s="519"/>
      <c r="L159" s="492">
        <v>410.52053799999999</v>
      </c>
      <c r="M159" s="518">
        <v>381.41677299999998</v>
      </c>
      <c r="N159" s="518">
        <v>247.39247800000001</v>
      </c>
      <c r="O159" s="519"/>
      <c r="P159" s="492">
        <v>372.25134100000002</v>
      </c>
      <c r="Q159" s="518">
        <v>354.28840500000001</v>
      </c>
      <c r="R159" s="518">
        <v>231.18230500000001</v>
      </c>
      <c r="S159" s="519"/>
    </row>
    <row r="160" spans="2:19" s="463" customFormat="1" ht="15.75" customHeight="1" x14ac:dyDescent="0.35">
      <c r="B160" s="490"/>
      <c r="C160" s="495" t="s">
        <v>479</v>
      </c>
      <c r="D160" s="492">
        <v>334.65649999999999</v>
      </c>
      <c r="E160" s="518">
        <v>315.86252400000001</v>
      </c>
      <c r="F160" s="518">
        <v>196.897852</v>
      </c>
      <c r="G160" s="519"/>
      <c r="H160" s="492">
        <v>338.48564900000002</v>
      </c>
      <c r="I160" s="518">
        <v>310.57280500000002</v>
      </c>
      <c r="J160" s="518">
        <v>194.91215</v>
      </c>
      <c r="K160" s="519"/>
      <c r="L160" s="492">
        <v>347.32183400000002</v>
      </c>
      <c r="M160" s="518">
        <v>319.11459500000001</v>
      </c>
      <c r="N160" s="518">
        <v>200.66584399999999</v>
      </c>
      <c r="O160" s="519"/>
      <c r="P160" s="492">
        <v>307.80008299999997</v>
      </c>
      <c r="Q160" s="518">
        <v>290.86957799999999</v>
      </c>
      <c r="R160" s="518">
        <v>183.61818400000001</v>
      </c>
      <c r="S160" s="519"/>
    </row>
    <row r="161" spans="2:19" s="463" customFormat="1" ht="15.75" customHeight="1" x14ac:dyDescent="0.35">
      <c r="B161" s="490"/>
      <c r="C161" s="491" t="s">
        <v>481</v>
      </c>
      <c r="D161" s="492">
        <v>79.469125000000005</v>
      </c>
      <c r="E161" s="518">
        <v>79.468715000000003</v>
      </c>
      <c r="F161" s="518">
        <v>27.726053</v>
      </c>
      <c r="G161" s="519"/>
      <c r="H161" s="492">
        <v>78.721699999999998</v>
      </c>
      <c r="I161" s="518">
        <v>77.862545999999995</v>
      </c>
      <c r="J161" s="518">
        <v>27.189928999999999</v>
      </c>
      <c r="K161" s="519"/>
      <c r="L161" s="492">
        <v>79.148938000000001</v>
      </c>
      <c r="M161" s="518">
        <v>78.208072999999999</v>
      </c>
      <c r="N161" s="518">
        <v>27.296797000000002</v>
      </c>
      <c r="O161" s="519"/>
      <c r="P161" s="492">
        <v>29.586942000000001</v>
      </c>
      <c r="Q161" s="518">
        <v>29.353825000000001</v>
      </c>
      <c r="R161" s="518">
        <v>10.273838</v>
      </c>
      <c r="S161" s="519"/>
    </row>
    <row r="162" spans="2:19" s="463" customFormat="1" ht="15.75" customHeight="1" x14ac:dyDescent="0.35">
      <c r="B162" s="490"/>
      <c r="C162" s="495" t="s">
        <v>479</v>
      </c>
      <c r="D162" s="492">
        <v>79.054676000000001</v>
      </c>
      <c r="E162" s="518">
        <v>79.054676000000001</v>
      </c>
      <c r="F162" s="518">
        <v>27.570844999999998</v>
      </c>
      <c r="G162" s="519"/>
      <c r="H162" s="492">
        <v>78.347476999999998</v>
      </c>
      <c r="I162" s="518">
        <v>77.517144000000002</v>
      </c>
      <c r="J162" s="518">
        <v>27.059009</v>
      </c>
      <c r="K162" s="519"/>
      <c r="L162" s="492">
        <v>78.827917999999997</v>
      </c>
      <c r="M162" s="518">
        <v>77.914151000000004</v>
      </c>
      <c r="N162" s="518">
        <v>27.184162000000001</v>
      </c>
      <c r="O162" s="519"/>
      <c r="P162" s="492">
        <v>29.378609999999998</v>
      </c>
      <c r="Q162" s="518">
        <v>29.145758000000001</v>
      </c>
      <c r="R162" s="518">
        <v>10.201015</v>
      </c>
      <c r="S162" s="519"/>
    </row>
    <row r="163" spans="2:19" s="463" customFormat="1" ht="15.75" customHeight="1" x14ac:dyDescent="0.35">
      <c r="B163" s="490"/>
      <c r="C163" s="491" t="s">
        <v>482</v>
      </c>
      <c r="D163" s="492">
        <v>54.874139</v>
      </c>
      <c r="E163" s="518">
        <v>18.487151000000001</v>
      </c>
      <c r="F163" s="518">
        <v>20.083189999999998</v>
      </c>
      <c r="G163" s="520">
        <v>36.102815000000007</v>
      </c>
      <c r="H163" s="492">
        <v>51.799253999999998</v>
      </c>
      <c r="I163" s="518">
        <v>24.239011000000001</v>
      </c>
      <c r="J163" s="518">
        <v>25.789366000000001</v>
      </c>
      <c r="K163" s="520">
        <v>27.270446999999997</v>
      </c>
      <c r="L163" s="492">
        <v>52.504902000000001</v>
      </c>
      <c r="M163" s="518">
        <v>24.726524999999999</v>
      </c>
      <c r="N163" s="518">
        <v>25.898145</v>
      </c>
      <c r="O163" s="520">
        <v>27.543555000000001</v>
      </c>
      <c r="P163" s="492">
        <v>50.483393999999997</v>
      </c>
      <c r="Q163" s="518">
        <v>23.148864</v>
      </c>
      <c r="R163" s="518">
        <v>24.460563</v>
      </c>
      <c r="S163" s="520">
        <v>27.120207000000001</v>
      </c>
    </row>
    <row r="164" spans="2:19" s="463" customFormat="1" ht="15.75" customHeight="1" x14ac:dyDescent="0.35">
      <c r="B164" s="490"/>
      <c r="C164" s="491" t="s">
        <v>483</v>
      </c>
      <c r="D164" s="492">
        <v>0</v>
      </c>
      <c r="E164" s="518">
        <v>0</v>
      </c>
      <c r="F164" s="518">
        <v>0</v>
      </c>
      <c r="G164" s="519"/>
      <c r="H164" s="492">
        <v>0</v>
      </c>
      <c r="I164" s="518">
        <v>0</v>
      </c>
      <c r="J164" s="518">
        <v>0</v>
      </c>
      <c r="K164" s="519"/>
      <c r="L164" s="492">
        <v>0</v>
      </c>
      <c r="M164" s="518">
        <v>0</v>
      </c>
      <c r="N164" s="518">
        <v>0</v>
      </c>
      <c r="O164" s="519"/>
      <c r="P164" s="492">
        <v>0</v>
      </c>
      <c r="Q164" s="518">
        <v>0</v>
      </c>
      <c r="R164" s="518">
        <v>0</v>
      </c>
      <c r="S164" s="519"/>
    </row>
    <row r="165" spans="2:19" s="463" customFormat="1" ht="15.75" customHeight="1" x14ac:dyDescent="0.35">
      <c r="B165" s="490"/>
      <c r="C165" s="491" t="s">
        <v>484</v>
      </c>
      <c r="D165" s="492">
        <v>132.35910000000001</v>
      </c>
      <c r="E165" s="518">
        <v>132.35043899999999</v>
      </c>
      <c r="F165" s="518">
        <v>13.235045</v>
      </c>
      <c r="G165" s="519"/>
      <c r="H165" s="492">
        <v>136.35816800000001</v>
      </c>
      <c r="I165" s="518">
        <v>136.349244</v>
      </c>
      <c r="J165" s="518">
        <v>13.634924</v>
      </c>
      <c r="K165" s="519"/>
      <c r="L165" s="492">
        <v>133.76183499999999</v>
      </c>
      <c r="M165" s="518">
        <v>133.75095300000001</v>
      </c>
      <c r="N165" s="518">
        <v>13.375095</v>
      </c>
      <c r="O165" s="519"/>
      <c r="P165" s="492">
        <v>134.765466</v>
      </c>
      <c r="Q165" s="518">
        <v>134.754501</v>
      </c>
      <c r="R165" s="518">
        <v>13.47545</v>
      </c>
      <c r="S165" s="519"/>
    </row>
    <row r="166" spans="2:19" s="463" customFormat="1" ht="15.75" customHeight="1" x14ac:dyDescent="0.35">
      <c r="B166" s="490"/>
      <c r="C166" s="491" t="s">
        <v>485</v>
      </c>
      <c r="D166" s="492">
        <v>0</v>
      </c>
      <c r="E166" s="518">
        <v>0</v>
      </c>
      <c r="F166" s="518">
        <v>0</v>
      </c>
      <c r="G166" s="519"/>
      <c r="H166" s="492">
        <v>0</v>
      </c>
      <c r="I166" s="518">
        <v>0</v>
      </c>
      <c r="J166" s="518">
        <v>0</v>
      </c>
      <c r="K166" s="519"/>
      <c r="L166" s="492">
        <v>0</v>
      </c>
      <c r="M166" s="518">
        <v>0</v>
      </c>
      <c r="N166" s="518">
        <v>0</v>
      </c>
      <c r="O166" s="519"/>
      <c r="P166" s="492">
        <v>0</v>
      </c>
      <c r="Q166" s="518">
        <v>0</v>
      </c>
      <c r="R166" s="518">
        <v>0</v>
      </c>
      <c r="S166" s="519"/>
    </row>
    <row r="167" spans="2:19" s="463" customFormat="1" ht="15.75" customHeight="1" x14ac:dyDescent="0.35">
      <c r="B167" s="490"/>
      <c r="C167" s="491" t="s">
        <v>486</v>
      </c>
      <c r="D167" s="492">
        <v>11.27488</v>
      </c>
      <c r="E167" s="518">
        <v>11.232899</v>
      </c>
      <c r="F167" s="518">
        <v>11.003899000000001</v>
      </c>
      <c r="G167" s="519"/>
      <c r="H167" s="492">
        <v>11.430642000000001</v>
      </c>
      <c r="I167" s="518">
        <v>11.388555</v>
      </c>
      <c r="J167" s="518">
        <v>11.694528999999999</v>
      </c>
      <c r="K167" s="519"/>
      <c r="L167" s="492">
        <v>11.124682999999999</v>
      </c>
      <c r="M167" s="518">
        <v>11.112928999999999</v>
      </c>
      <c r="N167" s="518">
        <v>10.789251</v>
      </c>
      <c r="O167" s="519"/>
      <c r="P167" s="492">
        <v>11.094887999999999</v>
      </c>
      <c r="Q167" s="518">
        <v>11.093524</v>
      </c>
      <c r="R167" s="518">
        <v>10.712685</v>
      </c>
      <c r="S167" s="519"/>
    </row>
    <row r="168" spans="2:19" s="463" customFormat="1" ht="15.75" customHeight="1" x14ac:dyDescent="0.35">
      <c r="B168" s="490"/>
      <c r="C168" s="491" t="s">
        <v>487</v>
      </c>
      <c r="D168" s="492">
        <v>0</v>
      </c>
      <c r="E168" s="518">
        <v>0</v>
      </c>
      <c r="F168" s="518">
        <v>0</v>
      </c>
      <c r="G168" s="519"/>
      <c r="H168" s="492">
        <v>0</v>
      </c>
      <c r="I168" s="518">
        <v>0</v>
      </c>
      <c r="J168" s="518">
        <v>0</v>
      </c>
      <c r="K168" s="519"/>
      <c r="L168" s="492">
        <v>0</v>
      </c>
      <c r="M168" s="518">
        <v>0</v>
      </c>
      <c r="N168" s="518">
        <v>0</v>
      </c>
      <c r="O168" s="519"/>
      <c r="P168" s="492">
        <v>0</v>
      </c>
      <c r="Q168" s="518">
        <v>0</v>
      </c>
      <c r="R168" s="518">
        <v>0</v>
      </c>
      <c r="S168" s="519"/>
    </row>
    <row r="169" spans="2:19" s="463" customFormat="1" ht="15.75" hidden="1" customHeight="1" x14ac:dyDescent="0.35">
      <c r="B169" s="490"/>
      <c r="C169" s="491"/>
      <c r="D169" s="496"/>
      <c r="E169" s="521"/>
      <c r="F169" s="521"/>
      <c r="G169" s="522"/>
      <c r="H169" s="496"/>
      <c r="I169" s="521"/>
      <c r="J169" s="521"/>
      <c r="K169" s="522"/>
      <c r="L169" s="496"/>
      <c r="M169" s="521"/>
      <c r="N169" s="521"/>
      <c r="O169" s="522"/>
      <c r="P169" s="496"/>
      <c r="Q169" s="521"/>
      <c r="R169" s="521"/>
      <c r="S169" s="522"/>
    </row>
    <row r="170" spans="2:19" s="463" customFormat="1" ht="15.75" customHeight="1" thickBot="1" x14ac:dyDescent="0.4">
      <c r="B170" s="490"/>
      <c r="C170" s="498" t="s">
        <v>488</v>
      </c>
      <c r="D170" s="492">
        <v>518.75074199999995</v>
      </c>
      <c r="E170" s="518">
        <v>426.16710599999999</v>
      </c>
      <c r="F170" s="518">
        <v>218.66529600000001</v>
      </c>
      <c r="G170" s="519"/>
      <c r="H170" s="492">
        <v>545.016525</v>
      </c>
      <c r="I170" s="518">
        <v>453.61425500000001</v>
      </c>
      <c r="J170" s="518">
        <v>230.39877300000001</v>
      </c>
      <c r="K170" s="519"/>
      <c r="L170" s="492">
        <v>599.98866899999996</v>
      </c>
      <c r="M170" s="518">
        <v>507.64784600000002</v>
      </c>
      <c r="N170" s="518">
        <v>247.728511</v>
      </c>
      <c r="O170" s="519"/>
      <c r="P170" s="492">
        <v>570.85663599999998</v>
      </c>
      <c r="Q170" s="518">
        <v>477.42473100000001</v>
      </c>
      <c r="R170" s="518">
        <v>235.132732</v>
      </c>
      <c r="S170" s="519"/>
    </row>
    <row r="171" spans="2:19" s="463" customFormat="1" ht="18" customHeight="1" thickBot="1" x14ac:dyDescent="0.4">
      <c r="B171" s="502"/>
      <c r="C171" s="523" t="s">
        <v>496</v>
      </c>
      <c r="D171" s="524"/>
      <c r="E171" s="525"/>
      <c r="F171" s="525"/>
      <c r="G171" s="526">
        <v>149.147684</v>
      </c>
      <c r="H171" s="524"/>
      <c r="I171" s="525"/>
      <c r="J171" s="525"/>
      <c r="K171" s="526">
        <v>140.18957500000002</v>
      </c>
      <c r="L171" s="524"/>
      <c r="M171" s="525"/>
      <c r="N171" s="525"/>
      <c r="O171" s="526">
        <v>141.27586399999998</v>
      </c>
      <c r="P171" s="524"/>
      <c r="Q171" s="525"/>
      <c r="R171" s="525"/>
      <c r="S171" s="526">
        <v>140.38397600000002</v>
      </c>
    </row>
    <row r="172" spans="2:19" s="463" customFormat="1" ht="18" customHeight="1" x14ac:dyDescent="0.35">
      <c r="B172" s="507"/>
      <c r="D172" s="507" t="s">
        <v>490</v>
      </c>
      <c r="G172" s="7"/>
      <c r="K172" s="7"/>
      <c r="L172" s="7"/>
      <c r="M172" s="7"/>
      <c r="N172" s="7"/>
      <c r="O172" s="7"/>
      <c r="P172" s="7"/>
      <c r="Q172" s="7"/>
      <c r="R172" s="7"/>
      <c r="S172" s="7"/>
    </row>
    <row r="173" spans="2:19" s="463" customFormat="1" ht="18" customHeight="1" x14ac:dyDescent="0.35">
      <c r="B173" s="507"/>
      <c r="D173" s="507" t="s">
        <v>497</v>
      </c>
      <c r="G173" s="7"/>
      <c r="K173" s="7"/>
      <c r="L173" s="7"/>
      <c r="M173" s="7"/>
      <c r="N173" s="7"/>
      <c r="O173" s="7"/>
      <c r="P173" s="7"/>
      <c r="Q173" s="7"/>
      <c r="R173" s="7"/>
      <c r="S173" s="7"/>
    </row>
    <row r="174" spans="2:19" s="463" customFormat="1" ht="18" customHeight="1" thickBot="1" x14ac:dyDescent="0.4">
      <c r="D174" s="528"/>
      <c r="G174" s="7"/>
      <c r="K174" s="7"/>
      <c r="L174" s="7"/>
      <c r="M174" s="7"/>
      <c r="N174" s="7"/>
      <c r="O174" s="7"/>
      <c r="P174" s="7"/>
      <c r="Q174" s="7"/>
      <c r="R174" s="7"/>
      <c r="S174" s="7"/>
    </row>
    <row r="175" spans="2:19" s="463" customFormat="1" ht="32.25" customHeight="1" thickBot="1" x14ac:dyDescent="0.6">
      <c r="B175" s="459"/>
      <c r="C175" s="465"/>
      <c r="D175" s="472" t="s">
        <v>465</v>
      </c>
      <c r="E175" s="188"/>
      <c r="F175" s="188"/>
      <c r="G175" s="188"/>
      <c r="H175" s="188"/>
      <c r="I175" s="188"/>
      <c r="J175" s="188"/>
      <c r="K175" s="188"/>
      <c r="L175" s="473" t="str">
        <f>$D$6</f>
        <v>Standardised Approach</v>
      </c>
      <c r="M175" s="188"/>
      <c r="N175" s="188"/>
      <c r="O175" s="188"/>
      <c r="P175" s="188"/>
      <c r="Q175" s="188"/>
      <c r="R175" s="188"/>
      <c r="S175" s="189"/>
    </row>
    <row r="176" spans="2:19" s="463" customFormat="1" ht="32.25" customHeight="1" thickBot="1" x14ac:dyDescent="0.6">
      <c r="B176" s="459"/>
      <c r="C176" s="465"/>
      <c r="D176" s="472" t="s">
        <v>12</v>
      </c>
      <c r="E176" s="473"/>
      <c r="F176" s="473"/>
      <c r="G176" s="474"/>
      <c r="H176" s="472" t="s">
        <v>13</v>
      </c>
      <c r="I176" s="473"/>
      <c r="J176" s="473"/>
      <c r="K176" s="474"/>
      <c r="L176" s="472" t="s">
        <v>14</v>
      </c>
      <c r="M176" s="473"/>
      <c r="N176" s="473"/>
      <c r="O176" s="474"/>
      <c r="P176" s="472" t="s">
        <v>15</v>
      </c>
      <c r="Q176" s="473"/>
      <c r="R176" s="473"/>
      <c r="S176" s="474"/>
    </row>
    <row r="177" spans="2:19" s="463" customFormat="1" ht="51" customHeight="1" x14ac:dyDescent="0.55000000000000004">
      <c r="B177" s="475"/>
      <c r="C177" s="465"/>
      <c r="D177" s="476" t="s">
        <v>466</v>
      </c>
      <c r="E177" s="529" t="s">
        <v>467</v>
      </c>
      <c r="F177" s="530" t="s">
        <v>468</v>
      </c>
      <c r="G177" s="531" t="s">
        <v>498</v>
      </c>
      <c r="H177" s="476" t="s">
        <v>466</v>
      </c>
      <c r="I177" s="529" t="s">
        <v>467</v>
      </c>
      <c r="J177" s="530" t="s">
        <v>468</v>
      </c>
      <c r="K177" s="531" t="s">
        <v>498</v>
      </c>
      <c r="L177" s="476" t="s">
        <v>466</v>
      </c>
      <c r="M177" s="529" t="s">
        <v>467</v>
      </c>
      <c r="N177" s="530" t="s">
        <v>468</v>
      </c>
      <c r="O177" s="531" t="s">
        <v>498</v>
      </c>
      <c r="P177" s="476" t="s">
        <v>466</v>
      </c>
      <c r="Q177" s="529" t="s">
        <v>467</v>
      </c>
      <c r="R177" s="530" t="s">
        <v>468</v>
      </c>
      <c r="S177" s="531" t="s">
        <v>498</v>
      </c>
    </row>
    <row r="178" spans="2:19" s="463" customFormat="1" ht="33" customHeight="1" thickBot="1" x14ac:dyDescent="0.4">
      <c r="B178" s="511">
        <v>6</v>
      </c>
      <c r="C178" s="480" t="s">
        <v>11</v>
      </c>
      <c r="D178" s="481"/>
      <c r="E178" s="532"/>
      <c r="F178" s="533"/>
      <c r="G178" s="534"/>
      <c r="H178" s="481"/>
      <c r="I178" s="532"/>
      <c r="J178" s="533"/>
      <c r="K178" s="534"/>
      <c r="L178" s="481"/>
      <c r="M178" s="532"/>
      <c r="N178" s="533"/>
      <c r="O178" s="534"/>
      <c r="P178" s="481"/>
      <c r="Q178" s="532"/>
      <c r="R178" s="533"/>
      <c r="S178" s="534"/>
    </row>
    <row r="179" spans="2:19" s="463" customFormat="1" ht="15.75" customHeight="1" x14ac:dyDescent="0.35">
      <c r="B179" s="485" t="s">
        <v>710</v>
      </c>
      <c r="C179" s="486" t="s">
        <v>472</v>
      </c>
      <c r="D179" s="487">
        <v>4007.8558499999999</v>
      </c>
      <c r="E179" s="516">
        <v>4007.8736020000001</v>
      </c>
      <c r="F179" s="516">
        <v>45.628359000000003</v>
      </c>
      <c r="G179" s="517"/>
      <c r="H179" s="487">
        <v>4522.4226950000002</v>
      </c>
      <c r="I179" s="516">
        <v>4522.4196380000003</v>
      </c>
      <c r="J179" s="516">
        <v>45.314673999999997</v>
      </c>
      <c r="K179" s="517"/>
      <c r="L179" s="487">
        <v>5496.7083259999999</v>
      </c>
      <c r="M179" s="516">
        <v>5148.4976470000011</v>
      </c>
      <c r="N179" s="516">
        <v>47.245510000000003</v>
      </c>
      <c r="O179" s="517"/>
      <c r="P179" s="487">
        <v>5318.3612380000004</v>
      </c>
      <c r="Q179" s="516">
        <v>4990.8973699999997</v>
      </c>
      <c r="R179" s="516">
        <v>54.650272000000001</v>
      </c>
      <c r="S179" s="517"/>
    </row>
    <row r="180" spans="2:19" s="463" customFormat="1" ht="15.75" customHeight="1" x14ac:dyDescent="0.35">
      <c r="B180" s="490"/>
      <c r="C180" s="491" t="s">
        <v>473</v>
      </c>
      <c r="D180" s="492">
        <v>0</v>
      </c>
      <c r="E180" s="518">
        <v>0</v>
      </c>
      <c r="F180" s="518">
        <v>0</v>
      </c>
      <c r="G180" s="519"/>
      <c r="H180" s="492">
        <v>0</v>
      </c>
      <c r="I180" s="518">
        <v>0</v>
      </c>
      <c r="J180" s="518">
        <v>0</v>
      </c>
      <c r="K180" s="519"/>
      <c r="L180" s="492">
        <v>0</v>
      </c>
      <c r="M180" s="518">
        <v>0</v>
      </c>
      <c r="N180" s="518">
        <v>0</v>
      </c>
      <c r="O180" s="519"/>
      <c r="P180" s="492">
        <v>0</v>
      </c>
      <c r="Q180" s="518">
        <v>0</v>
      </c>
      <c r="R180" s="518">
        <v>0</v>
      </c>
      <c r="S180" s="519"/>
    </row>
    <row r="181" spans="2:19" s="463" customFormat="1" ht="15.75" customHeight="1" x14ac:dyDescent="0.35">
      <c r="B181" s="490"/>
      <c r="C181" s="491" t="s">
        <v>474</v>
      </c>
      <c r="D181" s="492">
        <v>0</v>
      </c>
      <c r="E181" s="518">
        <v>0</v>
      </c>
      <c r="F181" s="518">
        <v>0</v>
      </c>
      <c r="G181" s="519"/>
      <c r="H181" s="492">
        <v>0</v>
      </c>
      <c r="I181" s="518">
        <v>0</v>
      </c>
      <c r="J181" s="518">
        <v>0</v>
      </c>
      <c r="K181" s="519"/>
      <c r="L181" s="492">
        <v>0</v>
      </c>
      <c r="M181" s="518">
        <v>0</v>
      </c>
      <c r="N181" s="518">
        <v>0</v>
      </c>
      <c r="O181" s="519"/>
      <c r="P181" s="492">
        <v>0</v>
      </c>
      <c r="Q181" s="518">
        <v>0</v>
      </c>
      <c r="R181" s="518">
        <v>0</v>
      </c>
      <c r="S181" s="519"/>
    </row>
    <row r="182" spans="2:19" s="463" customFormat="1" ht="15.75" customHeight="1" x14ac:dyDescent="0.35">
      <c r="B182" s="490"/>
      <c r="C182" s="491" t="s">
        <v>475</v>
      </c>
      <c r="D182" s="492">
        <v>33.564027000000003</v>
      </c>
      <c r="E182" s="518">
        <v>46.262448999999997</v>
      </c>
      <c r="F182" s="518">
        <v>0</v>
      </c>
      <c r="G182" s="519"/>
      <c r="H182" s="492">
        <v>33.846414000000003</v>
      </c>
      <c r="I182" s="518">
        <v>44.893694000000004</v>
      </c>
      <c r="J182" s="518">
        <v>0</v>
      </c>
      <c r="K182" s="519"/>
      <c r="L182" s="492">
        <v>168.52465000000001</v>
      </c>
      <c r="M182" s="518">
        <v>178.593253</v>
      </c>
      <c r="N182" s="518">
        <v>0</v>
      </c>
      <c r="O182" s="519"/>
      <c r="P182" s="492">
        <v>159.050646</v>
      </c>
      <c r="Q182" s="518">
        <v>168.16764900000001</v>
      </c>
      <c r="R182" s="518">
        <v>0</v>
      </c>
      <c r="S182" s="519"/>
    </row>
    <row r="183" spans="2:19" s="463" customFormat="1" ht="15.75" customHeight="1" x14ac:dyDescent="0.35">
      <c r="B183" s="490"/>
      <c r="C183" s="491" t="s">
        <v>476</v>
      </c>
      <c r="D183" s="492">
        <v>0</v>
      </c>
      <c r="E183" s="518">
        <v>0</v>
      </c>
      <c r="F183" s="518">
        <v>0</v>
      </c>
      <c r="G183" s="519"/>
      <c r="H183" s="492">
        <v>0</v>
      </c>
      <c r="I183" s="518">
        <v>0</v>
      </c>
      <c r="J183" s="518">
        <v>0</v>
      </c>
      <c r="K183" s="519"/>
      <c r="L183" s="492">
        <v>164.454576</v>
      </c>
      <c r="M183" s="518">
        <v>164.44052099999999</v>
      </c>
      <c r="N183" s="518">
        <v>0</v>
      </c>
      <c r="O183" s="519"/>
      <c r="P183" s="492">
        <v>251.96631500000001</v>
      </c>
      <c r="Q183" s="518">
        <v>251.94003900000001</v>
      </c>
      <c r="R183" s="518">
        <v>0</v>
      </c>
      <c r="S183" s="519"/>
    </row>
    <row r="184" spans="2:19" s="463" customFormat="1" ht="15.75" customHeight="1" x14ac:dyDescent="0.35">
      <c r="B184" s="490"/>
      <c r="C184" s="491" t="s">
        <v>477</v>
      </c>
      <c r="D184" s="492">
        <v>5977.8438859999997</v>
      </c>
      <c r="E184" s="518">
        <v>3803.4447</v>
      </c>
      <c r="F184" s="518">
        <v>822.36622999999997</v>
      </c>
      <c r="G184" s="519"/>
      <c r="H184" s="492">
        <v>6166.6417419999998</v>
      </c>
      <c r="I184" s="518">
        <v>3873.240499</v>
      </c>
      <c r="J184" s="518">
        <v>775.40932499999997</v>
      </c>
      <c r="K184" s="519"/>
      <c r="L184" s="492">
        <v>6420.9558110000007</v>
      </c>
      <c r="M184" s="518">
        <v>4272.8262640000003</v>
      </c>
      <c r="N184" s="518">
        <v>855.17869099999996</v>
      </c>
      <c r="O184" s="519"/>
      <c r="P184" s="492">
        <v>6500.0010110000012</v>
      </c>
      <c r="Q184" s="518">
        <v>4460.4110890000002</v>
      </c>
      <c r="R184" s="518">
        <v>892.68934100000001</v>
      </c>
      <c r="S184" s="519"/>
    </row>
    <row r="185" spans="2:19" s="463" customFormat="1" ht="15.75" customHeight="1" x14ac:dyDescent="0.35">
      <c r="B185" s="490"/>
      <c r="C185" s="491" t="s">
        <v>478</v>
      </c>
      <c r="D185" s="492">
        <v>578.93929300000002</v>
      </c>
      <c r="E185" s="518">
        <v>500.994193</v>
      </c>
      <c r="F185" s="518">
        <v>483.23026700000003</v>
      </c>
      <c r="G185" s="519"/>
      <c r="H185" s="492">
        <v>608.97253000000001</v>
      </c>
      <c r="I185" s="518">
        <v>495.98313899999999</v>
      </c>
      <c r="J185" s="518">
        <v>484.58406100000002</v>
      </c>
      <c r="K185" s="519"/>
      <c r="L185" s="492">
        <v>427.99372499999998</v>
      </c>
      <c r="M185" s="518">
        <v>353.47088000000002</v>
      </c>
      <c r="N185" s="518">
        <v>343.410282</v>
      </c>
      <c r="O185" s="519"/>
      <c r="P185" s="492">
        <v>397.69421</v>
      </c>
      <c r="Q185" s="518">
        <v>337.36718400000001</v>
      </c>
      <c r="R185" s="518">
        <v>292.89238499999999</v>
      </c>
      <c r="S185" s="519"/>
    </row>
    <row r="186" spans="2:19" s="463" customFormat="1" ht="15.75" customHeight="1" x14ac:dyDescent="0.35">
      <c r="B186" s="490"/>
      <c r="C186" s="495" t="s">
        <v>479</v>
      </c>
      <c r="D186" s="492">
        <v>15.114644</v>
      </c>
      <c r="E186" s="518">
        <v>15.101483</v>
      </c>
      <c r="F186" s="518">
        <v>15.101483</v>
      </c>
      <c r="G186" s="519"/>
      <c r="H186" s="492">
        <v>14.836722</v>
      </c>
      <c r="I186" s="518">
        <v>14.824664</v>
      </c>
      <c r="J186" s="518">
        <v>14.824664</v>
      </c>
      <c r="K186" s="519"/>
      <c r="L186" s="492">
        <v>16.245622999999998</v>
      </c>
      <c r="M186" s="518">
        <v>15.957236</v>
      </c>
      <c r="N186" s="518">
        <v>15.957236</v>
      </c>
      <c r="O186" s="519"/>
      <c r="P186" s="492">
        <v>30.723120000000002</v>
      </c>
      <c r="Q186" s="518">
        <v>30.099287</v>
      </c>
      <c r="R186" s="518">
        <v>30.099287</v>
      </c>
      <c r="S186" s="519"/>
    </row>
    <row r="187" spans="2:19" s="463" customFormat="1" ht="15.75" customHeight="1" x14ac:dyDescent="0.35">
      <c r="B187" s="490"/>
      <c r="C187" s="491" t="s">
        <v>480</v>
      </c>
      <c r="D187" s="492">
        <v>63.191696</v>
      </c>
      <c r="E187" s="518">
        <v>25.987234000000001</v>
      </c>
      <c r="F187" s="518">
        <v>19.490418999999999</v>
      </c>
      <c r="G187" s="519"/>
      <c r="H187" s="492">
        <v>16.959721999999999</v>
      </c>
      <c r="I187" s="518">
        <v>5.6232810000000004</v>
      </c>
      <c r="J187" s="518">
        <v>4.2174509999999996</v>
      </c>
      <c r="K187" s="519"/>
      <c r="L187" s="492">
        <v>16.673438000000001</v>
      </c>
      <c r="M187" s="518">
        <v>6.3215349999999999</v>
      </c>
      <c r="N187" s="518">
        <v>4.7411390000000004</v>
      </c>
      <c r="O187" s="519"/>
      <c r="P187" s="492">
        <v>17.684963</v>
      </c>
      <c r="Q187" s="518">
        <v>6.7590370000000002</v>
      </c>
      <c r="R187" s="518">
        <v>5.0692649999999997</v>
      </c>
      <c r="S187" s="519"/>
    </row>
    <row r="188" spans="2:19" s="463" customFormat="1" ht="15.75" customHeight="1" x14ac:dyDescent="0.35">
      <c r="B188" s="490"/>
      <c r="C188" s="495" t="s">
        <v>479</v>
      </c>
      <c r="D188" s="492">
        <v>3.8900000000000002E-4</v>
      </c>
      <c r="E188" s="518">
        <v>4.8999999999999998E-5</v>
      </c>
      <c r="F188" s="518">
        <v>2.8E-5</v>
      </c>
      <c r="G188" s="519"/>
      <c r="H188" s="492">
        <v>3.9300000000000001E-4</v>
      </c>
      <c r="I188" s="518">
        <v>5.3999999999999998E-5</v>
      </c>
      <c r="J188" s="518">
        <v>3.0000000000000001E-5</v>
      </c>
      <c r="K188" s="519"/>
      <c r="L188" s="492">
        <v>4.0099999999999999E-4</v>
      </c>
      <c r="M188" s="518">
        <v>6.2000000000000003E-5</v>
      </c>
      <c r="N188" s="518">
        <v>3.4999999999999997E-5</v>
      </c>
      <c r="O188" s="519"/>
      <c r="P188" s="492">
        <v>4.1199999999999999E-4</v>
      </c>
      <c r="Q188" s="518">
        <v>6.9999999999999994E-5</v>
      </c>
      <c r="R188" s="518">
        <v>4.0000000000000003E-5</v>
      </c>
      <c r="S188" s="519"/>
    </row>
    <row r="189" spans="2:19" s="463" customFormat="1" ht="15.75" customHeight="1" x14ac:dyDescent="0.35">
      <c r="B189" s="490"/>
      <c r="C189" s="491" t="s">
        <v>481</v>
      </c>
      <c r="D189" s="492">
        <v>4.7442339999999996</v>
      </c>
      <c r="E189" s="518">
        <v>3.3268770000000001</v>
      </c>
      <c r="F189" s="518">
        <v>1.164407</v>
      </c>
      <c r="G189" s="519"/>
      <c r="H189" s="492">
        <v>4.2531920000000003</v>
      </c>
      <c r="I189" s="518">
        <v>4.2530520000000003</v>
      </c>
      <c r="J189" s="518">
        <v>1.4885679999999999</v>
      </c>
      <c r="K189" s="519"/>
      <c r="L189" s="492">
        <v>2.7739020000000001</v>
      </c>
      <c r="M189" s="518">
        <v>2.7736640000000001</v>
      </c>
      <c r="N189" s="518">
        <v>0.97078299999999995</v>
      </c>
      <c r="O189" s="519"/>
      <c r="P189" s="492">
        <v>2.6828669999999999</v>
      </c>
      <c r="Q189" s="518">
        <v>2.668777</v>
      </c>
      <c r="R189" s="518">
        <v>0.93407300000000004</v>
      </c>
      <c r="S189" s="519"/>
    </row>
    <row r="190" spans="2:19" s="463" customFormat="1" ht="15.75" customHeight="1" x14ac:dyDescent="0.35">
      <c r="B190" s="490"/>
      <c r="C190" s="495" t="s">
        <v>479</v>
      </c>
      <c r="D190" s="492">
        <v>0</v>
      </c>
      <c r="E190" s="518">
        <v>0</v>
      </c>
      <c r="F190" s="518">
        <v>0</v>
      </c>
      <c r="G190" s="519"/>
      <c r="H190" s="492">
        <v>0</v>
      </c>
      <c r="I190" s="518">
        <v>0</v>
      </c>
      <c r="J190" s="518">
        <v>0</v>
      </c>
      <c r="K190" s="519"/>
      <c r="L190" s="492">
        <v>0</v>
      </c>
      <c r="M190" s="518">
        <v>0</v>
      </c>
      <c r="N190" s="518">
        <v>0</v>
      </c>
      <c r="O190" s="519"/>
      <c r="P190" s="492">
        <v>0</v>
      </c>
      <c r="Q190" s="518">
        <v>0</v>
      </c>
      <c r="R190" s="518">
        <v>0</v>
      </c>
      <c r="S190" s="519"/>
    </row>
    <row r="191" spans="2:19" s="463" customFormat="1" ht="15.75" customHeight="1" x14ac:dyDescent="0.35">
      <c r="B191" s="490"/>
      <c r="C191" s="491" t="s">
        <v>482</v>
      </c>
      <c r="D191" s="492">
        <v>7.3602000000000001E-2</v>
      </c>
      <c r="E191" s="518">
        <v>2.1094999999999999E-2</v>
      </c>
      <c r="F191" s="518">
        <v>3.1494000000000001E-2</v>
      </c>
      <c r="G191" s="520">
        <v>5.2505999999999997E-2</v>
      </c>
      <c r="H191" s="492">
        <v>3.0699999999999998E-3</v>
      </c>
      <c r="I191" s="518">
        <v>3.2299999999999999E-4</v>
      </c>
      <c r="J191" s="518">
        <v>3.2299999999999999E-4</v>
      </c>
      <c r="K191" s="520">
        <v>2.7469999999999999E-3</v>
      </c>
      <c r="L191" s="492">
        <v>2.7989999999999998E-3</v>
      </c>
      <c r="M191" s="518">
        <v>3.2699999999999998E-4</v>
      </c>
      <c r="N191" s="518">
        <v>3.2699999999999998E-4</v>
      </c>
      <c r="O191" s="520">
        <v>2.4710000000000001E-3</v>
      </c>
      <c r="P191" s="492">
        <v>2.8349999999999998E-3</v>
      </c>
      <c r="Q191" s="518">
        <v>3.19E-4</v>
      </c>
      <c r="R191" s="518">
        <v>3.19E-4</v>
      </c>
      <c r="S191" s="520">
        <v>2.516E-3</v>
      </c>
    </row>
    <row r="192" spans="2:19" s="463" customFormat="1" ht="15.75" customHeight="1" x14ac:dyDescent="0.35">
      <c r="B192" s="490"/>
      <c r="C192" s="491" t="s">
        <v>483</v>
      </c>
      <c r="D192" s="492">
        <v>0</v>
      </c>
      <c r="E192" s="518">
        <v>0</v>
      </c>
      <c r="F192" s="518">
        <v>0</v>
      </c>
      <c r="G192" s="519"/>
      <c r="H192" s="492">
        <v>0</v>
      </c>
      <c r="I192" s="518">
        <v>0</v>
      </c>
      <c r="J192" s="518">
        <v>0</v>
      </c>
      <c r="K192" s="519"/>
      <c r="L192" s="492">
        <v>0</v>
      </c>
      <c r="M192" s="518">
        <v>0</v>
      </c>
      <c r="N192" s="518">
        <v>0</v>
      </c>
      <c r="O192" s="519"/>
      <c r="P192" s="492">
        <v>0</v>
      </c>
      <c r="Q192" s="518">
        <v>0</v>
      </c>
      <c r="R192" s="518">
        <v>0</v>
      </c>
      <c r="S192" s="519"/>
    </row>
    <row r="193" spans="2:19" s="463" customFormat="1" ht="15.75" customHeight="1" x14ac:dyDescent="0.35">
      <c r="B193" s="490"/>
      <c r="C193" s="491" t="s">
        <v>484</v>
      </c>
      <c r="D193" s="492">
        <v>30.571891999999998</v>
      </c>
      <c r="E193" s="518">
        <v>30.569953999999999</v>
      </c>
      <c r="F193" s="518">
        <v>3.0569950000000001</v>
      </c>
      <c r="G193" s="519"/>
      <c r="H193" s="492">
        <v>12.044827</v>
      </c>
      <c r="I193" s="518">
        <v>12.043288</v>
      </c>
      <c r="J193" s="518">
        <v>1.204329</v>
      </c>
      <c r="K193" s="519"/>
      <c r="L193" s="492">
        <v>0</v>
      </c>
      <c r="M193" s="518">
        <v>0</v>
      </c>
      <c r="N193" s="518">
        <v>0</v>
      </c>
      <c r="O193" s="519"/>
      <c r="P193" s="492">
        <v>0</v>
      </c>
      <c r="Q193" s="518">
        <v>0</v>
      </c>
      <c r="R193" s="518">
        <v>0</v>
      </c>
      <c r="S193" s="519"/>
    </row>
    <row r="194" spans="2:19" s="463" customFormat="1" ht="15.75" customHeight="1" x14ac:dyDescent="0.35">
      <c r="B194" s="490"/>
      <c r="C194" s="491" t="s">
        <v>485</v>
      </c>
      <c r="D194" s="492">
        <v>0</v>
      </c>
      <c r="E194" s="518">
        <v>0</v>
      </c>
      <c r="F194" s="518">
        <v>0</v>
      </c>
      <c r="G194" s="519"/>
      <c r="H194" s="492">
        <v>0</v>
      </c>
      <c r="I194" s="518">
        <v>0</v>
      </c>
      <c r="J194" s="518">
        <v>0</v>
      </c>
      <c r="K194" s="519"/>
      <c r="L194" s="492">
        <v>0</v>
      </c>
      <c r="M194" s="518">
        <v>0</v>
      </c>
      <c r="N194" s="518">
        <v>0</v>
      </c>
      <c r="O194" s="519"/>
      <c r="P194" s="492">
        <v>0</v>
      </c>
      <c r="Q194" s="518">
        <v>0</v>
      </c>
      <c r="R194" s="518">
        <v>0</v>
      </c>
      <c r="S194" s="519"/>
    </row>
    <row r="195" spans="2:19" s="463" customFormat="1" ht="15.75" customHeight="1" x14ac:dyDescent="0.35">
      <c r="B195" s="490"/>
      <c r="C195" s="491" t="s">
        <v>486</v>
      </c>
      <c r="D195" s="492">
        <v>1196.9951040000001</v>
      </c>
      <c r="E195" s="518">
        <v>933.45683599999995</v>
      </c>
      <c r="F195" s="518">
        <v>1538.4550979999999</v>
      </c>
      <c r="G195" s="519"/>
      <c r="H195" s="492">
        <v>1240.8760259999999</v>
      </c>
      <c r="I195" s="518">
        <v>958.58806100000004</v>
      </c>
      <c r="J195" s="518">
        <v>1480.419326</v>
      </c>
      <c r="K195" s="519"/>
      <c r="L195" s="492">
        <v>1221.188977</v>
      </c>
      <c r="M195" s="518">
        <v>968.37108699999999</v>
      </c>
      <c r="N195" s="518">
        <v>1460.9885380000001</v>
      </c>
      <c r="O195" s="519"/>
      <c r="P195" s="492">
        <v>1149.1866580000001</v>
      </c>
      <c r="Q195" s="518">
        <v>890.71703100000002</v>
      </c>
      <c r="R195" s="518">
        <v>1418.058824</v>
      </c>
      <c r="S195" s="519"/>
    </row>
    <row r="196" spans="2:19" s="463" customFormat="1" ht="15.75" customHeight="1" x14ac:dyDescent="0.35">
      <c r="B196" s="490"/>
      <c r="C196" s="491" t="s">
        <v>487</v>
      </c>
      <c r="D196" s="492">
        <v>1.8299080000000001</v>
      </c>
      <c r="E196" s="518">
        <v>1.8299080000000001</v>
      </c>
      <c r="F196" s="518">
        <v>4.4698529999999996</v>
      </c>
      <c r="G196" s="519"/>
      <c r="H196" s="492">
        <v>1.5419620000000001</v>
      </c>
      <c r="I196" s="518">
        <v>1.5419620000000001</v>
      </c>
      <c r="J196" s="518">
        <v>3.7306140000000001</v>
      </c>
      <c r="K196" s="519"/>
      <c r="L196" s="492">
        <v>1.6196619999999999</v>
      </c>
      <c r="M196" s="518">
        <v>1.6196619999999999</v>
      </c>
      <c r="N196" s="518">
        <v>3.9248639999999999</v>
      </c>
      <c r="O196" s="519"/>
      <c r="P196" s="492">
        <v>1.662863</v>
      </c>
      <c r="Q196" s="518">
        <v>1.662863</v>
      </c>
      <c r="R196" s="518">
        <v>4.0328670000000004</v>
      </c>
      <c r="S196" s="519"/>
    </row>
    <row r="197" spans="2:19" s="463" customFormat="1" ht="15.75" hidden="1" customHeight="1" x14ac:dyDescent="0.35">
      <c r="B197" s="490"/>
      <c r="C197" s="491"/>
      <c r="D197" s="496"/>
      <c r="E197" s="521"/>
      <c r="F197" s="521"/>
      <c r="G197" s="522"/>
      <c r="H197" s="496"/>
      <c r="I197" s="521"/>
      <c r="J197" s="521"/>
      <c r="K197" s="522"/>
      <c r="L197" s="496"/>
      <c r="M197" s="521"/>
      <c r="N197" s="521"/>
      <c r="O197" s="522"/>
      <c r="P197" s="496"/>
      <c r="Q197" s="521"/>
      <c r="R197" s="521"/>
      <c r="S197" s="522"/>
    </row>
    <row r="198" spans="2:19" s="463" customFormat="1" ht="15.75" customHeight="1" thickBot="1" x14ac:dyDescent="0.4">
      <c r="B198" s="490"/>
      <c r="C198" s="498" t="s">
        <v>488</v>
      </c>
      <c r="D198" s="492">
        <v>295.25344100000001</v>
      </c>
      <c r="E198" s="518">
        <v>295.25430899999998</v>
      </c>
      <c r="F198" s="518">
        <v>294.69891100000001</v>
      </c>
      <c r="G198" s="519"/>
      <c r="H198" s="492">
        <v>318.61093499999998</v>
      </c>
      <c r="I198" s="518">
        <v>318.61180300000001</v>
      </c>
      <c r="J198" s="518">
        <v>318.17191200000002</v>
      </c>
      <c r="K198" s="519"/>
      <c r="L198" s="492">
        <v>325.14106399999997</v>
      </c>
      <c r="M198" s="518">
        <v>325.141932</v>
      </c>
      <c r="N198" s="518">
        <v>324.69935700000002</v>
      </c>
      <c r="O198" s="519"/>
      <c r="P198" s="492">
        <v>475.10261700000001</v>
      </c>
      <c r="Q198" s="518">
        <v>475.10348499999998</v>
      </c>
      <c r="R198" s="518">
        <v>469.84860700000002</v>
      </c>
      <c r="S198" s="519"/>
    </row>
    <row r="199" spans="2:19" s="463" customFormat="1" ht="18" customHeight="1" thickBot="1" x14ac:dyDescent="0.4">
      <c r="B199" s="502"/>
      <c r="C199" s="523" t="s">
        <v>496</v>
      </c>
      <c r="D199" s="524"/>
      <c r="E199" s="525"/>
      <c r="F199" s="525"/>
      <c r="G199" s="526">
        <v>2.2744599999999999</v>
      </c>
      <c r="H199" s="524"/>
      <c r="I199" s="525"/>
      <c r="J199" s="525"/>
      <c r="K199" s="526">
        <v>3.316284</v>
      </c>
      <c r="L199" s="524"/>
      <c r="M199" s="525"/>
      <c r="N199" s="525"/>
      <c r="O199" s="526">
        <v>2.5594079999999999</v>
      </c>
      <c r="P199" s="524"/>
      <c r="Q199" s="525"/>
      <c r="R199" s="525"/>
      <c r="S199" s="526">
        <v>2.828589</v>
      </c>
    </row>
    <row r="200" spans="2:19" s="463" customFormat="1" ht="18" customHeight="1" x14ac:dyDescent="0.35">
      <c r="B200" s="507"/>
      <c r="D200" s="507" t="s">
        <v>490</v>
      </c>
      <c r="G200" s="7"/>
      <c r="K200" s="7"/>
      <c r="L200" s="7"/>
      <c r="M200" s="7"/>
      <c r="N200" s="7"/>
      <c r="O200" s="7"/>
      <c r="P200" s="7"/>
      <c r="Q200" s="7"/>
      <c r="R200" s="7"/>
      <c r="S200" s="7"/>
    </row>
    <row r="201" spans="2:19" s="463" customFormat="1" ht="18" customHeight="1" x14ac:dyDescent="0.35">
      <c r="B201" s="507"/>
      <c r="D201" s="507" t="s">
        <v>497</v>
      </c>
      <c r="G201" s="7"/>
      <c r="K201" s="7"/>
      <c r="L201" s="7"/>
      <c r="M201" s="7"/>
      <c r="N201" s="7"/>
      <c r="O201" s="7"/>
      <c r="P201" s="7"/>
      <c r="Q201" s="7"/>
      <c r="R201" s="7"/>
      <c r="S201" s="7"/>
    </row>
    <row r="202" spans="2:19" s="463" customFormat="1" ht="18" customHeight="1" thickBot="1" x14ac:dyDescent="0.4">
      <c r="D202" s="528"/>
      <c r="G202" s="7"/>
      <c r="K202" s="7"/>
      <c r="L202" s="7"/>
      <c r="M202" s="7"/>
      <c r="N202" s="7"/>
      <c r="O202" s="7"/>
      <c r="P202" s="7"/>
      <c r="Q202" s="7"/>
      <c r="R202" s="7"/>
      <c r="S202" s="7"/>
    </row>
    <row r="203" spans="2:19" s="463" customFormat="1" ht="32.25" customHeight="1" thickBot="1" x14ac:dyDescent="0.6">
      <c r="B203" s="459"/>
      <c r="C203" s="465"/>
      <c r="D203" s="472" t="s">
        <v>465</v>
      </c>
      <c r="E203" s="188"/>
      <c r="F203" s="188"/>
      <c r="G203" s="188"/>
      <c r="H203" s="188"/>
      <c r="I203" s="188"/>
      <c r="J203" s="188"/>
      <c r="K203" s="188"/>
      <c r="L203" s="473" t="str">
        <f>$D$6</f>
        <v>Standardised Approach</v>
      </c>
      <c r="M203" s="188"/>
      <c r="N203" s="188"/>
      <c r="O203" s="188"/>
      <c r="P203" s="188"/>
      <c r="Q203" s="188"/>
      <c r="R203" s="188"/>
      <c r="S203" s="189"/>
    </row>
    <row r="204" spans="2:19" s="463" customFormat="1" ht="32.25" customHeight="1" thickBot="1" x14ac:dyDescent="0.6">
      <c r="B204" s="459"/>
      <c r="C204" s="465"/>
      <c r="D204" s="472" t="s">
        <v>12</v>
      </c>
      <c r="E204" s="473"/>
      <c r="F204" s="473"/>
      <c r="G204" s="474"/>
      <c r="H204" s="472" t="s">
        <v>13</v>
      </c>
      <c r="I204" s="473"/>
      <c r="J204" s="473"/>
      <c r="K204" s="474"/>
      <c r="L204" s="472" t="s">
        <v>14</v>
      </c>
      <c r="M204" s="473"/>
      <c r="N204" s="473"/>
      <c r="O204" s="474"/>
      <c r="P204" s="472" t="s">
        <v>15</v>
      </c>
      <c r="Q204" s="473"/>
      <c r="R204" s="473"/>
      <c r="S204" s="474"/>
    </row>
    <row r="205" spans="2:19" s="463" customFormat="1" ht="51" customHeight="1" x14ac:dyDescent="0.55000000000000004">
      <c r="B205" s="475"/>
      <c r="C205" s="465"/>
      <c r="D205" s="476" t="s">
        <v>466</v>
      </c>
      <c r="E205" s="529" t="s">
        <v>467</v>
      </c>
      <c r="F205" s="530" t="s">
        <v>468</v>
      </c>
      <c r="G205" s="531" t="s">
        <v>498</v>
      </c>
      <c r="H205" s="476" t="s">
        <v>466</v>
      </c>
      <c r="I205" s="529" t="s">
        <v>467</v>
      </c>
      <c r="J205" s="530" t="s">
        <v>468</v>
      </c>
      <c r="K205" s="531" t="s">
        <v>498</v>
      </c>
      <c r="L205" s="476" t="s">
        <v>466</v>
      </c>
      <c r="M205" s="529" t="s">
        <v>467</v>
      </c>
      <c r="N205" s="530" t="s">
        <v>468</v>
      </c>
      <c r="O205" s="531" t="s">
        <v>498</v>
      </c>
      <c r="P205" s="476" t="s">
        <v>466</v>
      </c>
      <c r="Q205" s="529" t="s">
        <v>467</v>
      </c>
      <c r="R205" s="530" t="s">
        <v>468</v>
      </c>
      <c r="S205" s="531" t="s">
        <v>498</v>
      </c>
    </row>
    <row r="206" spans="2:19" s="463" customFormat="1" ht="33" customHeight="1" thickBot="1" x14ac:dyDescent="0.4">
      <c r="B206" s="511">
        <v>7</v>
      </c>
      <c r="C206" s="480" t="s">
        <v>11</v>
      </c>
      <c r="D206" s="481"/>
      <c r="E206" s="532"/>
      <c r="F206" s="533"/>
      <c r="G206" s="534"/>
      <c r="H206" s="481"/>
      <c r="I206" s="532"/>
      <c r="J206" s="533"/>
      <c r="K206" s="534"/>
      <c r="L206" s="481"/>
      <c r="M206" s="532"/>
      <c r="N206" s="533"/>
      <c r="O206" s="534"/>
      <c r="P206" s="481"/>
      <c r="Q206" s="532"/>
      <c r="R206" s="533"/>
      <c r="S206" s="534"/>
    </row>
    <row r="207" spans="2:19" s="463" customFormat="1" ht="15.75" customHeight="1" x14ac:dyDescent="0.35">
      <c r="B207" s="485" t="s">
        <v>703</v>
      </c>
      <c r="C207" s="486" t="s">
        <v>472</v>
      </c>
      <c r="D207" s="487">
        <v>1083.4685790000001</v>
      </c>
      <c r="E207" s="516">
        <v>1346.7778479999999</v>
      </c>
      <c r="F207" s="516">
        <v>0</v>
      </c>
      <c r="G207" s="517"/>
      <c r="H207" s="487">
        <v>1229.521677</v>
      </c>
      <c r="I207" s="516">
        <v>1519.4232420000001</v>
      </c>
      <c r="J207" s="516">
        <v>0</v>
      </c>
      <c r="K207" s="517"/>
      <c r="L207" s="487">
        <v>1644.586857</v>
      </c>
      <c r="M207" s="516">
        <v>2049.4577770000001</v>
      </c>
      <c r="N207" s="516">
        <v>0</v>
      </c>
      <c r="O207" s="517"/>
      <c r="P207" s="487">
        <v>1947.8911459999999</v>
      </c>
      <c r="Q207" s="516">
        <v>2359.2916059999998</v>
      </c>
      <c r="R207" s="516">
        <v>0</v>
      </c>
      <c r="S207" s="517"/>
    </row>
    <row r="208" spans="2:19" s="463" customFormat="1" ht="15.75" customHeight="1" x14ac:dyDescent="0.35">
      <c r="B208" s="490"/>
      <c r="C208" s="491" t="s">
        <v>473</v>
      </c>
      <c r="D208" s="492">
        <v>136.19207800000001</v>
      </c>
      <c r="E208" s="518">
        <v>136.17896500000001</v>
      </c>
      <c r="F208" s="518">
        <v>1.3100080000000001</v>
      </c>
      <c r="G208" s="519"/>
      <c r="H208" s="492">
        <v>108.76058</v>
      </c>
      <c r="I208" s="518">
        <v>108.750345</v>
      </c>
      <c r="J208" s="518">
        <v>1.3800209999999999</v>
      </c>
      <c r="K208" s="519"/>
      <c r="L208" s="492">
        <v>132.72877299999999</v>
      </c>
      <c r="M208" s="518">
        <v>132.71630999999999</v>
      </c>
      <c r="N208" s="518">
        <v>1.3609800000000001</v>
      </c>
      <c r="O208" s="519"/>
      <c r="P208" s="492">
        <v>130.639107</v>
      </c>
      <c r="Q208" s="518">
        <v>130.63017300000001</v>
      </c>
      <c r="R208" s="518">
        <v>1.3567100000000001</v>
      </c>
      <c r="S208" s="519"/>
    </row>
    <row r="209" spans="2:19" s="463" customFormat="1" ht="15.75" customHeight="1" x14ac:dyDescent="0.35">
      <c r="B209" s="490"/>
      <c r="C209" s="491" t="s">
        <v>474</v>
      </c>
      <c r="D209" s="492">
        <v>0</v>
      </c>
      <c r="E209" s="518">
        <v>0</v>
      </c>
      <c r="F209" s="518">
        <v>0</v>
      </c>
      <c r="G209" s="519"/>
      <c r="H209" s="492">
        <v>0</v>
      </c>
      <c r="I209" s="518">
        <v>0</v>
      </c>
      <c r="J209" s="518">
        <v>0</v>
      </c>
      <c r="K209" s="519"/>
      <c r="L209" s="492">
        <v>0</v>
      </c>
      <c r="M209" s="518">
        <v>0</v>
      </c>
      <c r="N209" s="518">
        <v>0</v>
      </c>
      <c r="O209" s="519"/>
      <c r="P209" s="492">
        <v>0</v>
      </c>
      <c r="Q209" s="518">
        <v>0</v>
      </c>
      <c r="R209" s="518">
        <v>0</v>
      </c>
      <c r="S209" s="519"/>
    </row>
    <row r="210" spans="2:19" s="463" customFormat="1" ht="15.75" customHeight="1" x14ac:dyDescent="0.35">
      <c r="B210" s="490"/>
      <c r="C210" s="491" t="s">
        <v>475</v>
      </c>
      <c r="D210" s="492">
        <v>0</v>
      </c>
      <c r="E210" s="518">
        <v>0</v>
      </c>
      <c r="F210" s="518">
        <v>0</v>
      </c>
      <c r="G210" s="519"/>
      <c r="H210" s="492">
        <v>0</v>
      </c>
      <c r="I210" s="518">
        <v>0</v>
      </c>
      <c r="J210" s="518">
        <v>0</v>
      </c>
      <c r="K210" s="519"/>
      <c r="L210" s="492">
        <v>0</v>
      </c>
      <c r="M210" s="518">
        <v>0</v>
      </c>
      <c r="N210" s="518">
        <v>0</v>
      </c>
      <c r="O210" s="519"/>
      <c r="P210" s="492">
        <v>0</v>
      </c>
      <c r="Q210" s="518">
        <v>0</v>
      </c>
      <c r="R210" s="518">
        <v>0</v>
      </c>
      <c r="S210" s="519"/>
    </row>
    <row r="211" spans="2:19" s="463" customFormat="1" ht="15.75" customHeight="1" x14ac:dyDescent="0.35">
      <c r="B211" s="490"/>
      <c r="C211" s="491" t="s">
        <v>476</v>
      </c>
      <c r="D211" s="492">
        <v>0</v>
      </c>
      <c r="E211" s="518">
        <v>0</v>
      </c>
      <c r="F211" s="518">
        <v>0</v>
      </c>
      <c r="G211" s="519"/>
      <c r="H211" s="492">
        <v>0</v>
      </c>
      <c r="I211" s="518">
        <v>0</v>
      </c>
      <c r="J211" s="518">
        <v>0</v>
      </c>
      <c r="K211" s="519"/>
      <c r="L211" s="492">
        <v>0</v>
      </c>
      <c r="M211" s="518">
        <v>0</v>
      </c>
      <c r="N211" s="518">
        <v>0</v>
      </c>
      <c r="O211" s="519"/>
      <c r="P211" s="492">
        <v>0</v>
      </c>
      <c r="Q211" s="518">
        <v>0</v>
      </c>
      <c r="R211" s="518">
        <v>0</v>
      </c>
      <c r="S211" s="519"/>
    </row>
    <row r="212" spans="2:19" s="463" customFormat="1" ht="15.75" customHeight="1" x14ac:dyDescent="0.35">
      <c r="B212" s="490"/>
      <c r="C212" s="491" t="s">
        <v>477</v>
      </c>
      <c r="D212" s="492">
        <v>6185.8372939999999</v>
      </c>
      <c r="E212" s="518">
        <v>3986.6004170000001</v>
      </c>
      <c r="F212" s="518">
        <v>328.222804</v>
      </c>
      <c r="G212" s="519"/>
      <c r="H212" s="492">
        <v>6457.265280999999</v>
      </c>
      <c r="I212" s="518">
        <v>6433.5074699999996</v>
      </c>
      <c r="J212" s="518">
        <v>323.42501600000003</v>
      </c>
      <c r="K212" s="519"/>
      <c r="L212" s="492">
        <v>4448.2992009999998</v>
      </c>
      <c r="M212" s="518">
        <v>4432.6384099999996</v>
      </c>
      <c r="N212" s="518">
        <v>545.16600800000003</v>
      </c>
      <c r="O212" s="519"/>
      <c r="P212" s="492">
        <v>4202.1694239999997</v>
      </c>
      <c r="Q212" s="518">
        <v>4185.8737289999999</v>
      </c>
      <c r="R212" s="518">
        <v>398.19565</v>
      </c>
      <c r="S212" s="519"/>
    </row>
    <row r="213" spans="2:19" s="463" customFormat="1" ht="15.75" customHeight="1" x14ac:dyDescent="0.35">
      <c r="B213" s="490"/>
      <c r="C213" s="491" t="s">
        <v>478</v>
      </c>
      <c r="D213" s="492">
        <v>473.608654</v>
      </c>
      <c r="E213" s="518">
        <v>433.929282</v>
      </c>
      <c r="F213" s="518">
        <v>323.69079599999998</v>
      </c>
      <c r="G213" s="519"/>
      <c r="H213" s="492">
        <v>437.09702800000002</v>
      </c>
      <c r="I213" s="518">
        <v>391.95581099999998</v>
      </c>
      <c r="J213" s="518">
        <v>289.134569</v>
      </c>
      <c r="K213" s="519"/>
      <c r="L213" s="492">
        <v>325.828596</v>
      </c>
      <c r="M213" s="518">
        <v>290.93927600000001</v>
      </c>
      <c r="N213" s="518">
        <v>237.77372199999999</v>
      </c>
      <c r="O213" s="519"/>
      <c r="P213" s="492">
        <v>242.25091499999999</v>
      </c>
      <c r="Q213" s="518">
        <v>209.58739800000001</v>
      </c>
      <c r="R213" s="518">
        <v>162.72521</v>
      </c>
      <c r="S213" s="519"/>
    </row>
    <row r="214" spans="2:19" s="463" customFormat="1" ht="15.75" customHeight="1" x14ac:dyDescent="0.35">
      <c r="B214" s="490"/>
      <c r="C214" s="495" t="s">
        <v>479</v>
      </c>
      <c r="D214" s="492">
        <v>2.6514440000000001</v>
      </c>
      <c r="E214" s="518">
        <v>2.6502979999999998</v>
      </c>
      <c r="F214" s="518">
        <v>2.6502979999999998</v>
      </c>
      <c r="G214" s="519"/>
      <c r="H214" s="492">
        <v>1.79827</v>
      </c>
      <c r="I214" s="518">
        <v>1.7972939999999999</v>
      </c>
      <c r="J214" s="518">
        <v>1.7972939999999999</v>
      </c>
      <c r="K214" s="519"/>
      <c r="L214" s="492">
        <v>2.158776</v>
      </c>
      <c r="M214" s="518">
        <v>2.1356929999999998</v>
      </c>
      <c r="N214" s="518">
        <v>2.1356929999999998</v>
      </c>
      <c r="O214" s="519"/>
      <c r="P214" s="492">
        <v>2.7045859999999999</v>
      </c>
      <c r="Q214" s="518">
        <v>2.691751</v>
      </c>
      <c r="R214" s="518">
        <v>2.691751</v>
      </c>
      <c r="S214" s="519"/>
    </row>
    <row r="215" spans="2:19" s="463" customFormat="1" ht="15.75" customHeight="1" x14ac:dyDescent="0.35">
      <c r="B215" s="490"/>
      <c r="C215" s="491" t="s">
        <v>480</v>
      </c>
      <c r="D215" s="492">
        <v>19.941617000000001</v>
      </c>
      <c r="E215" s="518">
        <v>9.3892159999999993</v>
      </c>
      <c r="F215" s="518">
        <v>6.9312940000000003</v>
      </c>
      <c r="G215" s="519"/>
      <c r="H215" s="492">
        <v>5.2444740000000003</v>
      </c>
      <c r="I215" s="518">
        <v>2.6920380000000002</v>
      </c>
      <c r="J215" s="518">
        <v>1.8627320000000001</v>
      </c>
      <c r="K215" s="519"/>
      <c r="L215" s="492">
        <v>3.8431199999999999</v>
      </c>
      <c r="M215" s="518">
        <v>1.8786039999999999</v>
      </c>
      <c r="N215" s="518">
        <v>1.3707290000000001</v>
      </c>
      <c r="O215" s="519"/>
      <c r="P215" s="492">
        <v>3.7553139999999998</v>
      </c>
      <c r="Q215" s="518">
        <v>2.0187379999999999</v>
      </c>
      <c r="R215" s="518">
        <v>1.4741839999999999</v>
      </c>
      <c r="S215" s="519"/>
    </row>
    <row r="216" spans="2:19" s="463" customFormat="1" ht="15.75" customHeight="1" x14ac:dyDescent="0.35">
      <c r="B216" s="490"/>
      <c r="C216" s="495" t="s">
        <v>479</v>
      </c>
      <c r="D216" s="492">
        <v>1.0839859999999999</v>
      </c>
      <c r="E216" s="518">
        <v>0.57061700000000004</v>
      </c>
      <c r="F216" s="518">
        <v>0.32606499999999999</v>
      </c>
      <c r="G216" s="519"/>
      <c r="H216" s="492">
        <v>1.345472</v>
      </c>
      <c r="I216" s="518">
        <v>0.83022399999999996</v>
      </c>
      <c r="J216" s="518">
        <v>0.47441100000000003</v>
      </c>
      <c r="K216" s="519"/>
      <c r="L216" s="492">
        <v>0.190441</v>
      </c>
      <c r="M216" s="518">
        <v>0.172795</v>
      </c>
      <c r="N216" s="518">
        <v>9.8738999999999993E-2</v>
      </c>
      <c r="O216" s="519"/>
      <c r="P216" s="492">
        <v>0.19268099999999999</v>
      </c>
      <c r="Q216" s="518">
        <v>0.18732399999999999</v>
      </c>
      <c r="R216" s="518">
        <v>0.107042</v>
      </c>
      <c r="S216" s="519"/>
    </row>
    <row r="217" spans="2:19" s="463" customFormat="1" ht="15.75" customHeight="1" x14ac:dyDescent="0.35">
      <c r="B217" s="490"/>
      <c r="C217" s="491" t="s">
        <v>481</v>
      </c>
      <c r="D217" s="492">
        <v>2.2410640000000002</v>
      </c>
      <c r="E217" s="518">
        <v>2.1925699999999999</v>
      </c>
      <c r="F217" s="518">
        <v>0.76739999999999997</v>
      </c>
      <c r="G217" s="519"/>
      <c r="H217" s="492">
        <v>2.147062</v>
      </c>
      <c r="I217" s="518">
        <v>2.0950549999999999</v>
      </c>
      <c r="J217" s="518">
        <v>0.73326800000000003</v>
      </c>
      <c r="K217" s="519"/>
      <c r="L217" s="492">
        <v>2.2003210000000002</v>
      </c>
      <c r="M217" s="518">
        <v>2.1470630000000002</v>
      </c>
      <c r="N217" s="518">
        <v>0.75147200000000003</v>
      </c>
      <c r="O217" s="519"/>
      <c r="P217" s="492">
        <v>2.3536969999999999</v>
      </c>
      <c r="Q217" s="518">
        <v>2.2951649999999999</v>
      </c>
      <c r="R217" s="518">
        <v>0.80330800000000002</v>
      </c>
      <c r="S217" s="519"/>
    </row>
    <row r="218" spans="2:19" s="463" customFormat="1" ht="15.75" customHeight="1" x14ac:dyDescent="0.35">
      <c r="B218" s="490"/>
      <c r="C218" s="495" t="s">
        <v>479</v>
      </c>
      <c r="D218" s="492">
        <v>0</v>
      </c>
      <c r="E218" s="518">
        <v>0</v>
      </c>
      <c r="F218" s="518">
        <v>0</v>
      </c>
      <c r="G218" s="519"/>
      <c r="H218" s="492">
        <v>0</v>
      </c>
      <c r="I218" s="518">
        <v>0</v>
      </c>
      <c r="J218" s="518">
        <v>0</v>
      </c>
      <c r="K218" s="519"/>
      <c r="L218" s="492">
        <v>0</v>
      </c>
      <c r="M218" s="518">
        <v>0</v>
      </c>
      <c r="N218" s="518">
        <v>0</v>
      </c>
      <c r="O218" s="519"/>
      <c r="P218" s="492">
        <v>0</v>
      </c>
      <c r="Q218" s="518">
        <v>0</v>
      </c>
      <c r="R218" s="518">
        <v>0</v>
      </c>
      <c r="S218" s="519"/>
    </row>
    <row r="219" spans="2:19" s="463" customFormat="1" ht="15.75" customHeight="1" x14ac:dyDescent="0.35">
      <c r="B219" s="490"/>
      <c r="C219" s="491" t="s">
        <v>482</v>
      </c>
      <c r="D219" s="492">
        <v>0.25882899999999998</v>
      </c>
      <c r="E219" s="518">
        <v>0.12247</v>
      </c>
      <c r="F219" s="518">
        <v>0.16366800000000001</v>
      </c>
      <c r="G219" s="520">
        <v>0.13455700000000001</v>
      </c>
      <c r="H219" s="492">
        <v>0.24699699999999999</v>
      </c>
      <c r="I219" s="518">
        <v>0.108961</v>
      </c>
      <c r="J219" s="518">
        <v>0.152365</v>
      </c>
      <c r="K219" s="520">
        <v>0.13615099999999999</v>
      </c>
      <c r="L219" s="492">
        <v>0.240401</v>
      </c>
      <c r="M219" s="518">
        <v>9.9948999999999996E-2</v>
      </c>
      <c r="N219" s="518">
        <v>0.14022200000000001</v>
      </c>
      <c r="O219" s="520">
        <v>0.13903599999999999</v>
      </c>
      <c r="P219" s="492">
        <v>0.33467000000000002</v>
      </c>
      <c r="Q219" s="518">
        <v>0.17117599999999999</v>
      </c>
      <c r="R219" s="518">
        <v>0.236541</v>
      </c>
      <c r="S219" s="520">
        <v>0.16166700000000001</v>
      </c>
    </row>
    <row r="220" spans="2:19" s="463" customFormat="1" ht="15.75" customHeight="1" x14ac:dyDescent="0.35">
      <c r="B220" s="490"/>
      <c r="C220" s="491" t="s">
        <v>483</v>
      </c>
      <c r="D220" s="492">
        <v>0</v>
      </c>
      <c r="E220" s="518">
        <v>0</v>
      </c>
      <c r="F220" s="518">
        <v>0</v>
      </c>
      <c r="G220" s="519"/>
      <c r="H220" s="492">
        <v>0</v>
      </c>
      <c r="I220" s="518">
        <v>0</v>
      </c>
      <c r="J220" s="518">
        <v>0</v>
      </c>
      <c r="K220" s="519"/>
      <c r="L220" s="492">
        <v>0</v>
      </c>
      <c r="M220" s="518">
        <v>0</v>
      </c>
      <c r="N220" s="518">
        <v>0</v>
      </c>
      <c r="O220" s="519"/>
      <c r="P220" s="492">
        <v>0</v>
      </c>
      <c r="Q220" s="518">
        <v>0</v>
      </c>
      <c r="R220" s="518">
        <v>0</v>
      </c>
      <c r="S220" s="519"/>
    </row>
    <row r="221" spans="2:19" s="463" customFormat="1" ht="15.75" customHeight="1" x14ac:dyDescent="0.35">
      <c r="B221" s="490"/>
      <c r="C221" s="491" t="s">
        <v>484</v>
      </c>
      <c r="D221" s="492">
        <v>38.259605000000001</v>
      </c>
      <c r="E221" s="518">
        <v>38.254956</v>
      </c>
      <c r="F221" s="518">
        <v>3.8254959999999998</v>
      </c>
      <c r="G221" s="519"/>
      <c r="H221" s="492">
        <v>40.132818999999998</v>
      </c>
      <c r="I221" s="518">
        <v>40.120913999999999</v>
      </c>
      <c r="J221" s="518">
        <v>4.0120909999999999</v>
      </c>
      <c r="K221" s="519"/>
      <c r="L221" s="492">
        <v>50.159233999999998</v>
      </c>
      <c r="M221" s="518">
        <v>50.146524999999997</v>
      </c>
      <c r="N221" s="518">
        <v>5.0146519999999999</v>
      </c>
      <c r="O221" s="519"/>
      <c r="P221" s="492">
        <v>59.943424</v>
      </c>
      <c r="Q221" s="518">
        <v>59.935218999999996</v>
      </c>
      <c r="R221" s="518">
        <v>5.9935219999999996</v>
      </c>
      <c r="S221" s="519"/>
    </row>
    <row r="222" spans="2:19" s="463" customFormat="1" ht="15.75" customHeight="1" x14ac:dyDescent="0.35">
      <c r="B222" s="490"/>
      <c r="C222" s="491" t="s">
        <v>485</v>
      </c>
      <c r="D222" s="492">
        <v>0</v>
      </c>
      <c r="E222" s="518">
        <v>0</v>
      </c>
      <c r="F222" s="518">
        <v>0</v>
      </c>
      <c r="G222" s="519"/>
      <c r="H222" s="492">
        <v>0</v>
      </c>
      <c r="I222" s="518">
        <v>0</v>
      </c>
      <c r="J222" s="518">
        <v>0</v>
      </c>
      <c r="K222" s="519"/>
      <c r="L222" s="492">
        <v>0</v>
      </c>
      <c r="M222" s="518">
        <v>0</v>
      </c>
      <c r="N222" s="518">
        <v>0</v>
      </c>
      <c r="O222" s="519"/>
      <c r="P222" s="492">
        <v>0</v>
      </c>
      <c r="Q222" s="518">
        <v>0</v>
      </c>
      <c r="R222" s="518">
        <v>0</v>
      </c>
      <c r="S222" s="519"/>
    </row>
    <row r="223" spans="2:19" s="463" customFormat="1" ht="15.75" customHeight="1" x14ac:dyDescent="0.35">
      <c r="B223" s="490"/>
      <c r="C223" s="491" t="s">
        <v>486</v>
      </c>
      <c r="D223" s="492">
        <v>4.0109149999999998</v>
      </c>
      <c r="E223" s="518">
        <v>3.8143750000000001</v>
      </c>
      <c r="F223" s="518">
        <v>3.9699719999999998</v>
      </c>
      <c r="G223" s="519"/>
      <c r="H223" s="492">
        <v>2.631926</v>
      </c>
      <c r="I223" s="518">
        <v>2.4500609999999998</v>
      </c>
      <c r="J223" s="518">
        <v>2.4776259999999999</v>
      </c>
      <c r="K223" s="519"/>
      <c r="L223" s="492">
        <v>1.6330739999999999</v>
      </c>
      <c r="M223" s="518">
        <v>1.4916720000000001</v>
      </c>
      <c r="N223" s="518">
        <v>1.714264</v>
      </c>
      <c r="O223" s="519"/>
      <c r="P223" s="492">
        <v>2.9215230000000001</v>
      </c>
      <c r="Q223" s="518">
        <v>2.9215230000000001</v>
      </c>
      <c r="R223" s="518">
        <v>2.7544529999999998</v>
      </c>
      <c r="S223" s="519"/>
    </row>
    <row r="224" spans="2:19" s="463" customFormat="1" ht="15.75" customHeight="1" x14ac:dyDescent="0.35">
      <c r="B224" s="490"/>
      <c r="C224" s="491" t="s">
        <v>487</v>
      </c>
      <c r="D224" s="492">
        <v>0.376722</v>
      </c>
      <c r="E224" s="518">
        <v>0.376722</v>
      </c>
      <c r="F224" s="518">
        <v>0.376722</v>
      </c>
      <c r="G224" s="519"/>
      <c r="H224" s="492">
        <v>0.376722</v>
      </c>
      <c r="I224" s="518">
        <v>0.376722</v>
      </c>
      <c r="J224" s="518">
        <v>0.376722</v>
      </c>
      <c r="K224" s="519"/>
      <c r="L224" s="492">
        <v>0.376722</v>
      </c>
      <c r="M224" s="518">
        <v>0.376722</v>
      </c>
      <c r="N224" s="518">
        <v>0.376722</v>
      </c>
      <c r="O224" s="519"/>
      <c r="P224" s="492">
        <v>0.376722</v>
      </c>
      <c r="Q224" s="518">
        <v>0.376722</v>
      </c>
      <c r="R224" s="518">
        <v>0.376722</v>
      </c>
      <c r="S224" s="519"/>
    </row>
    <row r="225" spans="2:19" s="463" customFormat="1" ht="15.75" hidden="1" customHeight="1" x14ac:dyDescent="0.35">
      <c r="B225" s="490"/>
      <c r="C225" s="491"/>
      <c r="D225" s="496"/>
      <c r="E225" s="521"/>
      <c r="F225" s="521"/>
      <c r="G225" s="522"/>
      <c r="H225" s="496"/>
      <c r="I225" s="521"/>
      <c r="J225" s="521"/>
      <c r="K225" s="522"/>
      <c r="L225" s="496"/>
      <c r="M225" s="521"/>
      <c r="N225" s="521"/>
      <c r="O225" s="522"/>
      <c r="P225" s="496"/>
      <c r="Q225" s="521"/>
      <c r="R225" s="521"/>
      <c r="S225" s="522"/>
    </row>
    <row r="226" spans="2:19" s="463" customFormat="1" ht="15.75" customHeight="1" thickBot="1" x14ac:dyDescent="0.4">
      <c r="B226" s="490"/>
      <c r="C226" s="498" t="s">
        <v>488</v>
      </c>
      <c r="D226" s="492">
        <v>0</v>
      </c>
      <c r="E226" s="518">
        <v>0</v>
      </c>
      <c r="F226" s="518">
        <v>0</v>
      </c>
      <c r="G226" s="519"/>
      <c r="H226" s="492">
        <v>1.047E-3</v>
      </c>
      <c r="I226" s="518">
        <v>1.047E-3</v>
      </c>
      <c r="J226" s="518">
        <v>1.047E-3</v>
      </c>
      <c r="K226" s="519"/>
      <c r="L226" s="492">
        <v>0</v>
      </c>
      <c r="M226" s="518">
        <v>0</v>
      </c>
      <c r="N226" s="518">
        <v>0</v>
      </c>
      <c r="O226" s="519"/>
      <c r="P226" s="492">
        <v>0.27862500000000001</v>
      </c>
      <c r="Q226" s="518">
        <v>0.27862500000000001</v>
      </c>
      <c r="R226" s="518">
        <v>0.27862500000000001</v>
      </c>
      <c r="S226" s="519"/>
    </row>
    <row r="227" spans="2:19" s="463" customFormat="1" ht="18" customHeight="1" thickBot="1" x14ac:dyDescent="0.4">
      <c r="B227" s="502"/>
      <c r="C227" s="523" t="s">
        <v>496</v>
      </c>
      <c r="D227" s="524"/>
      <c r="E227" s="525"/>
      <c r="F227" s="525"/>
      <c r="G227" s="526">
        <v>7.1119029999999999</v>
      </c>
      <c r="H227" s="524"/>
      <c r="I227" s="525"/>
      <c r="J227" s="525"/>
      <c r="K227" s="526">
        <v>6.5931499999999996</v>
      </c>
      <c r="L227" s="524"/>
      <c r="M227" s="525"/>
      <c r="N227" s="525"/>
      <c r="O227" s="526">
        <v>6.6312420000000003</v>
      </c>
      <c r="P227" s="524"/>
      <c r="Q227" s="525"/>
      <c r="R227" s="525"/>
      <c r="S227" s="526">
        <v>2.3506290000000001</v>
      </c>
    </row>
    <row r="228" spans="2:19" s="463" customFormat="1" ht="18" customHeight="1" x14ac:dyDescent="0.35">
      <c r="B228" s="507"/>
      <c r="D228" s="507" t="s">
        <v>490</v>
      </c>
      <c r="G228" s="7"/>
      <c r="K228" s="7"/>
      <c r="L228" s="7"/>
      <c r="M228" s="7"/>
      <c r="N228" s="7"/>
      <c r="O228" s="7"/>
      <c r="P228" s="7"/>
      <c r="Q228" s="7"/>
      <c r="R228" s="7"/>
      <c r="S228" s="7"/>
    </row>
    <row r="229" spans="2:19" s="463" customFormat="1" ht="18" customHeight="1" x14ac:dyDescent="0.35">
      <c r="B229" s="507"/>
      <c r="D229" s="507" t="s">
        <v>497</v>
      </c>
      <c r="G229" s="7"/>
      <c r="K229" s="7"/>
      <c r="L229" s="7"/>
      <c r="M229" s="7"/>
      <c r="N229" s="7"/>
      <c r="O229" s="7"/>
      <c r="P229" s="7"/>
      <c r="Q229" s="7"/>
      <c r="R229" s="7"/>
      <c r="S229" s="7"/>
    </row>
    <row r="230" spans="2:19" s="463" customFormat="1" ht="18" customHeight="1" thickBot="1" x14ac:dyDescent="0.4">
      <c r="D230" s="528"/>
      <c r="G230" s="7"/>
      <c r="K230" s="7"/>
      <c r="L230" s="7"/>
      <c r="M230" s="7"/>
      <c r="N230" s="7"/>
      <c r="O230" s="7"/>
      <c r="P230" s="7"/>
      <c r="Q230" s="7"/>
      <c r="R230" s="7"/>
      <c r="S230" s="7"/>
    </row>
    <row r="231" spans="2:19" s="463" customFormat="1" ht="32.25" customHeight="1" thickBot="1" x14ac:dyDescent="0.6">
      <c r="B231" s="459"/>
      <c r="C231" s="465"/>
      <c r="D231" s="472" t="s">
        <v>465</v>
      </c>
      <c r="E231" s="188"/>
      <c r="F231" s="188"/>
      <c r="G231" s="188"/>
      <c r="H231" s="188"/>
      <c r="I231" s="188"/>
      <c r="J231" s="188"/>
      <c r="K231" s="188"/>
      <c r="L231" s="473" t="str">
        <f>$D$6</f>
        <v>Standardised Approach</v>
      </c>
      <c r="M231" s="188"/>
      <c r="N231" s="188"/>
      <c r="O231" s="188"/>
      <c r="P231" s="188"/>
      <c r="Q231" s="188"/>
      <c r="R231" s="188"/>
      <c r="S231" s="189"/>
    </row>
    <row r="232" spans="2:19" s="463" customFormat="1" ht="32.25" customHeight="1" thickBot="1" x14ac:dyDescent="0.6">
      <c r="B232" s="459"/>
      <c r="C232" s="465"/>
      <c r="D232" s="472" t="s">
        <v>12</v>
      </c>
      <c r="E232" s="473"/>
      <c r="F232" s="473"/>
      <c r="G232" s="474"/>
      <c r="H232" s="472" t="s">
        <v>13</v>
      </c>
      <c r="I232" s="473"/>
      <c r="J232" s="473"/>
      <c r="K232" s="474"/>
      <c r="L232" s="472" t="s">
        <v>14</v>
      </c>
      <c r="M232" s="473"/>
      <c r="N232" s="473"/>
      <c r="O232" s="474"/>
      <c r="P232" s="472" t="s">
        <v>15</v>
      </c>
      <c r="Q232" s="473"/>
      <c r="R232" s="473"/>
      <c r="S232" s="474"/>
    </row>
    <row r="233" spans="2:19" s="463" customFormat="1" ht="51" customHeight="1" x14ac:dyDescent="0.55000000000000004">
      <c r="B233" s="475"/>
      <c r="C233" s="465"/>
      <c r="D233" s="476" t="s">
        <v>466</v>
      </c>
      <c r="E233" s="529" t="s">
        <v>467</v>
      </c>
      <c r="F233" s="530" t="s">
        <v>468</v>
      </c>
      <c r="G233" s="531" t="s">
        <v>498</v>
      </c>
      <c r="H233" s="476" t="s">
        <v>466</v>
      </c>
      <c r="I233" s="529" t="s">
        <v>467</v>
      </c>
      <c r="J233" s="530" t="s">
        <v>468</v>
      </c>
      <c r="K233" s="531" t="s">
        <v>498</v>
      </c>
      <c r="L233" s="476" t="s">
        <v>466</v>
      </c>
      <c r="M233" s="529" t="s">
        <v>467</v>
      </c>
      <c r="N233" s="530" t="s">
        <v>468</v>
      </c>
      <c r="O233" s="531" t="s">
        <v>498</v>
      </c>
      <c r="P233" s="476" t="s">
        <v>466</v>
      </c>
      <c r="Q233" s="529" t="s">
        <v>467</v>
      </c>
      <c r="R233" s="530" t="s">
        <v>468</v>
      </c>
      <c r="S233" s="531" t="s">
        <v>498</v>
      </c>
    </row>
    <row r="234" spans="2:19" s="463" customFormat="1" ht="33" customHeight="1" thickBot="1" x14ac:dyDescent="0.4">
      <c r="B234" s="511">
        <v>8</v>
      </c>
      <c r="C234" s="480" t="s">
        <v>11</v>
      </c>
      <c r="D234" s="481"/>
      <c r="E234" s="532"/>
      <c r="F234" s="533"/>
      <c r="G234" s="534"/>
      <c r="H234" s="481"/>
      <c r="I234" s="532"/>
      <c r="J234" s="533"/>
      <c r="K234" s="534"/>
      <c r="L234" s="481"/>
      <c r="M234" s="532"/>
      <c r="N234" s="533"/>
      <c r="O234" s="534"/>
      <c r="P234" s="481"/>
      <c r="Q234" s="532"/>
      <c r="R234" s="533"/>
      <c r="S234" s="534"/>
    </row>
    <row r="235" spans="2:19" s="463" customFormat="1" ht="15.75" customHeight="1" x14ac:dyDescent="0.35">
      <c r="B235" s="485" t="s">
        <v>712</v>
      </c>
      <c r="C235" s="486" t="s">
        <v>472</v>
      </c>
      <c r="D235" s="487">
        <v>3922.6826380000002</v>
      </c>
      <c r="E235" s="516">
        <v>4830.2646720000002</v>
      </c>
      <c r="F235" s="516">
        <v>76.359970000000004</v>
      </c>
      <c r="G235" s="517"/>
      <c r="H235" s="487">
        <v>4710.562488999999</v>
      </c>
      <c r="I235" s="516">
        <v>5617.3185000000003</v>
      </c>
      <c r="J235" s="516">
        <v>73.820690999999997</v>
      </c>
      <c r="K235" s="517"/>
      <c r="L235" s="487">
        <v>2979.1274920000001</v>
      </c>
      <c r="M235" s="516">
        <v>3838.7527319999999</v>
      </c>
      <c r="N235" s="516">
        <v>53.710827999999999</v>
      </c>
      <c r="O235" s="517"/>
      <c r="P235" s="487">
        <v>3300.7617140000002</v>
      </c>
      <c r="Q235" s="516">
        <v>4165.0650020000003</v>
      </c>
      <c r="R235" s="516">
        <v>53.725672000000003</v>
      </c>
      <c r="S235" s="517"/>
    </row>
    <row r="236" spans="2:19" s="463" customFormat="1" ht="15.75" customHeight="1" x14ac:dyDescent="0.35">
      <c r="B236" s="490"/>
      <c r="C236" s="491" t="s">
        <v>473</v>
      </c>
      <c r="D236" s="492">
        <v>200.796761</v>
      </c>
      <c r="E236" s="518">
        <v>251.139431</v>
      </c>
      <c r="F236" s="518">
        <v>50.227887000000003</v>
      </c>
      <c r="G236" s="519"/>
      <c r="H236" s="492">
        <v>206.763417</v>
      </c>
      <c r="I236" s="518">
        <v>255.85257100000001</v>
      </c>
      <c r="J236" s="518">
        <v>51.170515000000002</v>
      </c>
      <c r="K236" s="519"/>
      <c r="L236" s="492">
        <v>197.05732499999999</v>
      </c>
      <c r="M236" s="518">
        <v>242.79239999999999</v>
      </c>
      <c r="N236" s="518">
        <v>48.558480000000003</v>
      </c>
      <c r="O236" s="519"/>
      <c r="P236" s="492">
        <v>212.45634100000001</v>
      </c>
      <c r="Q236" s="518">
        <v>261.61567200000002</v>
      </c>
      <c r="R236" s="518">
        <v>52.323134000000003</v>
      </c>
      <c r="S236" s="519"/>
    </row>
    <row r="237" spans="2:19" s="463" customFormat="1" ht="15.75" customHeight="1" x14ac:dyDescent="0.35">
      <c r="B237" s="490"/>
      <c r="C237" s="491" t="s">
        <v>474</v>
      </c>
      <c r="D237" s="492">
        <v>902.11421399999995</v>
      </c>
      <c r="E237" s="518">
        <v>145.93844100000001</v>
      </c>
      <c r="F237" s="518">
        <v>33.049733000000003</v>
      </c>
      <c r="G237" s="519"/>
      <c r="H237" s="492">
        <v>895.34570299999996</v>
      </c>
      <c r="I237" s="518">
        <v>143.09296900000001</v>
      </c>
      <c r="J237" s="518">
        <v>33.287157000000001</v>
      </c>
      <c r="K237" s="519"/>
      <c r="L237" s="492">
        <v>898.20306100000005</v>
      </c>
      <c r="M237" s="518">
        <v>141.61265599999999</v>
      </c>
      <c r="N237" s="518">
        <v>29.643910999999999</v>
      </c>
      <c r="O237" s="519"/>
      <c r="P237" s="492">
        <v>928.48708499999998</v>
      </c>
      <c r="Q237" s="518">
        <v>153.01779300000001</v>
      </c>
      <c r="R237" s="518">
        <v>26.161095</v>
      </c>
      <c r="S237" s="519"/>
    </row>
    <row r="238" spans="2:19" s="463" customFormat="1" ht="15.75" customHeight="1" x14ac:dyDescent="0.35">
      <c r="B238" s="490"/>
      <c r="C238" s="491" t="s">
        <v>475</v>
      </c>
      <c r="D238" s="492">
        <v>0</v>
      </c>
      <c r="E238" s="518">
        <v>0</v>
      </c>
      <c r="F238" s="518">
        <v>0</v>
      </c>
      <c r="G238" s="519"/>
      <c r="H238" s="492">
        <v>0</v>
      </c>
      <c r="I238" s="518">
        <v>0</v>
      </c>
      <c r="J238" s="518">
        <v>0</v>
      </c>
      <c r="K238" s="519"/>
      <c r="L238" s="492">
        <v>0</v>
      </c>
      <c r="M238" s="518">
        <v>0</v>
      </c>
      <c r="N238" s="518">
        <v>0</v>
      </c>
      <c r="O238" s="519"/>
      <c r="P238" s="492">
        <v>0</v>
      </c>
      <c r="Q238" s="518">
        <v>0</v>
      </c>
      <c r="R238" s="518">
        <v>0</v>
      </c>
      <c r="S238" s="519"/>
    </row>
    <row r="239" spans="2:19" s="463" customFormat="1" ht="15.75" customHeight="1" x14ac:dyDescent="0.35">
      <c r="B239" s="490"/>
      <c r="C239" s="491" t="s">
        <v>476</v>
      </c>
      <c r="D239" s="492">
        <v>0</v>
      </c>
      <c r="E239" s="518">
        <v>0</v>
      </c>
      <c r="F239" s="518">
        <v>0</v>
      </c>
      <c r="G239" s="519"/>
      <c r="H239" s="492">
        <v>0</v>
      </c>
      <c r="I239" s="518">
        <v>0</v>
      </c>
      <c r="J239" s="518">
        <v>0</v>
      </c>
      <c r="K239" s="519"/>
      <c r="L239" s="492">
        <v>0</v>
      </c>
      <c r="M239" s="518">
        <v>0</v>
      </c>
      <c r="N239" s="518">
        <v>0</v>
      </c>
      <c r="O239" s="519"/>
      <c r="P239" s="492">
        <v>0</v>
      </c>
      <c r="Q239" s="518">
        <v>0</v>
      </c>
      <c r="R239" s="518">
        <v>0</v>
      </c>
      <c r="S239" s="519"/>
    </row>
    <row r="240" spans="2:19" s="463" customFormat="1" ht="15.75" customHeight="1" x14ac:dyDescent="0.35">
      <c r="B240" s="490"/>
      <c r="C240" s="491" t="s">
        <v>477</v>
      </c>
      <c r="D240" s="492">
        <v>150.56453300000001</v>
      </c>
      <c r="E240" s="518">
        <v>74.622414000000006</v>
      </c>
      <c r="F240" s="518">
        <v>50.137262</v>
      </c>
      <c r="G240" s="519"/>
      <c r="H240" s="492">
        <v>152.58851000000001</v>
      </c>
      <c r="I240" s="518">
        <v>62.851708000000002</v>
      </c>
      <c r="J240" s="518">
        <v>46.909343</v>
      </c>
      <c r="K240" s="519"/>
      <c r="L240" s="492">
        <v>137.27849399999999</v>
      </c>
      <c r="M240" s="518">
        <v>62.971867000000003</v>
      </c>
      <c r="N240" s="518">
        <v>46.873289</v>
      </c>
      <c r="O240" s="519"/>
      <c r="P240" s="492">
        <v>169.794072</v>
      </c>
      <c r="Q240" s="518">
        <v>82.855851000000001</v>
      </c>
      <c r="R240" s="518">
        <v>66.723777999999996</v>
      </c>
      <c r="S240" s="519"/>
    </row>
    <row r="241" spans="2:19" s="463" customFormat="1" ht="15.75" customHeight="1" x14ac:dyDescent="0.35">
      <c r="B241" s="490"/>
      <c r="C241" s="491" t="s">
        <v>478</v>
      </c>
      <c r="D241" s="492">
        <v>3650.5038979999999</v>
      </c>
      <c r="E241" s="518">
        <v>2883.31358</v>
      </c>
      <c r="F241" s="518">
        <v>2614.002129</v>
      </c>
      <c r="G241" s="519"/>
      <c r="H241" s="492">
        <v>3699.4628769999999</v>
      </c>
      <c r="I241" s="518">
        <v>2892.9079369999999</v>
      </c>
      <c r="J241" s="518">
        <v>2612.2801530000002</v>
      </c>
      <c r="K241" s="519"/>
      <c r="L241" s="492">
        <v>3607.9734130000002</v>
      </c>
      <c r="M241" s="518">
        <v>2897.2121050000001</v>
      </c>
      <c r="N241" s="518">
        <v>2623.94344</v>
      </c>
      <c r="O241" s="519"/>
      <c r="P241" s="492">
        <v>3891.013426</v>
      </c>
      <c r="Q241" s="518">
        <v>3114.9880360000002</v>
      </c>
      <c r="R241" s="518">
        <v>2823.375704</v>
      </c>
      <c r="S241" s="519"/>
    </row>
    <row r="242" spans="2:19" s="463" customFormat="1" ht="15.75" customHeight="1" x14ac:dyDescent="0.35">
      <c r="B242" s="490"/>
      <c r="C242" s="495" t="s">
        <v>479</v>
      </c>
      <c r="D242" s="492">
        <v>1343.9899290000001</v>
      </c>
      <c r="E242" s="518">
        <v>1044.776404</v>
      </c>
      <c r="F242" s="518">
        <v>847.77882199999999</v>
      </c>
      <c r="G242" s="519"/>
      <c r="H242" s="492">
        <v>1352.168492</v>
      </c>
      <c r="I242" s="518">
        <v>1045.2712779999999</v>
      </c>
      <c r="J242" s="518">
        <v>840.97739100000001</v>
      </c>
      <c r="K242" s="519"/>
      <c r="L242" s="492">
        <v>1326.569702</v>
      </c>
      <c r="M242" s="518">
        <v>1022.915979</v>
      </c>
      <c r="N242" s="518">
        <v>825.53157899999997</v>
      </c>
      <c r="O242" s="519"/>
      <c r="P242" s="492">
        <v>1425.432875</v>
      </c>
      <c r="Q242" s="518">
        <v>1102.0957149999999</v>
      </c>
      <c r="R242" s="518">
        <v>885.10902299999998</v>
      </c>
      <c r="S242" s="519"/>
    </row>
    <row r="243" spans="2:19" s="463" customFormat="1" ht="15.75" customHeight="1" x14ac:dyDescent="0.35">
      <c r="B243" s="490"/>
      <c r="C243" s="491" t="s">
        <v>480</v>
      </c>
      <c r="D243" s="492">
        <v>3727.6927289999999</v>
      </c>
      <c r="E243" s="518">
        <v>2820.0341680000001</v>
      </c>
      <c r="F243" s="518">
        <v>2103.290125</v>
      </c>
      <c r="G243" s="519"/>
      <c r="H243" s="492">
        <v>3820.395223</v>
      </c>
      <c r="I243" s="518">
        <v>2901.5418260000001</v>
      </c>
      <c r="J243" s="518">
        <v>2164.2694780000002</v>
      </c>
      <c r="K243" s="519"/>
      <c r="L243" s="492">
        <v>3850.3983699999999</v>
      </c>
      <c r="M243" s="518">
        <v>2949.5276509999999</v>
      </c>
      <c r="N243" s="518">
        <v>2199.6226120000001</v>
      </c>
      <c r="O243" s="519"/>
      <c r="P243" s="492">
        <v>3958.6664430000001</v>
      </c>
      <c r="Q243" s="518">
        <v>3072.8490080000001</v>
      </c>
      <c r="R243" s="518">
        <v>2291.5433600000001</v>
      </c>
      <c r="S243" s="519"/>
    </row>
    <row r="244" spans="2:19" s="463" customFormat="1" ht="15.75" customHeight="1" x14ac:dyDescent="0.35">
      <c r="B244" s="490"/>
      <c r="C244" s="495" t="s">
        <v>479</v>
      </c>
      <c r="D244" s="492">
        <v>72.283919999999995</v>
      </c>
      <c r="E244" s="518">
        <v>64.895229</v>
      </c>
      <c r="F244" s="518">
        <v>37.083483999999999</v>
      </c>
      <c r="G244" s="519"/>
      <c r="H244" s="492">
        <v>73.587787000000006</v>
      </c>
      <c r="I244" s="518">
        <v>65.770876999999999</v>
      </c>
      <c r="J244" s="518">
        <v>37.583855</v>
      </c>
      <c r="K244" s="519"/>
      <c r="L244" s="492">
        <v>76.859386999999998</v>
      </c>
      <c r="M244" s="518">
        <v>69.342517000000001</v>
      </c>
      <c r="N244" s="518">
        <v>39.624409</v>
      </c>
      <c r="O244" s="519"/>
      <c r="P244" s="492">
        <v>80.716915999999998</v>
      </c>
      <c r="Q244" s="518">
        <v>72.389534999999995</v>
      </c>
      <c r="R244" s="518">
        <v>41.383403000000001</v>
      </c>
      <c r="S244" s="519"/>
    </row>
    <row r="245" spans="2:19" s="463" customFormat="1" ht="15.75" customHeight="1" x14ac:dyDescent="0.35">
      <c r="B245" s="490"/>
      <c r="C245" s="491" t="s">
        <v>481</v>
      </c>
      <c r="D245" s="492">
        <v>1840.460464</v>
      </c>
      <c r="E245" s="518">
        <v>1835.530297</v>
      </c>
      <c r="F245" s="518">
        <v>642.05764299999998</v>
      </c>
      <c r="G245" s="519"/>
      <c r="H245" s="492">
        <v>1905.311688</v>
      </c>
      <c r="I245" s="518">
        <v>1896.169973</v>
      </c>
      <c r="J245" s="518">
        <v>663.25004000000001</v>
      </c>
      <c r="K245" s="519"/>
      <c r="L245" s="492">
        <v>1965.5599589999999</v>
      </c>
      <c r="M245" s="518">
        <v>1956.907776</v>
      </c>
      <c r="N245" s="518">
        <v>684.51813500000003</v>
      </c>
      <c r="O245" s="519"/>
      <c r="P245" s="492">
        <v>2000.531031</v>
      </c>
      <c r="Q245" s="518">
        <v>1990.767812</v>
      </c>
      <c r="R245" s="518">
        <v>696.387157</v>
      </c>
      <c r="S245" s="519"/>
    </row>
    <row r="246" spans="2:19" s="463" customFormat="1" ht="15.75" customHeight="1" x14ac:dyDescent="0.35">
      <c r="B246" s="490"/>
      <c r="C246" s="495" t="s">
        <v>479</v>
      </c>
      <c r="D246" s="492">
        <v>4.8232590000000002</v>
      </c>
      <c r="E246" s="518">
        <v>4.6611560000000001</v>
      </c>
      <c r="F246" s="518">
        <v>1.253444</v>
      </c>
      <c r="G246" s="519"/>
      <c r="H246" s="492">
        <v>5.2980479999999996</v>
      </c>
      <c r="I246" s="518">
        <v>5.0412049999999997</v>
      </c>
      <c r="J246" s="518">
        <v>1.3549709999999999</v>
      </c>
      <c r="K246" s="519"/>
      <c r="L246" s="492">
        <v>5.1149310000000003</v>
      </c>
      <c r="M246" s="518">
        <v>4.9161999999999999</v>
      </c>
      <c r="N246" s="518">
        <v>1.3210839999999999</v>
      </c>
      <c r="O246" s="519"/>
      <c r="P246" s="492">
        <v>4.9159100000000002</v>
      </c>
      <c r="Q246" s="518">
        <v>4.5989630000000004</v>
      </c>
      <c r="R246" s="518">
        <v>1.2367250000000001</v>
      </c>
      <c r="S246" s="519"/>
    </row>
    <row r="247" spans="2:19" s="463" customFormat="1" ht="15.75" customHeight="1" x14ac:dyDescent="0.35">
      <c r="B247" s="490"/>
      <c r="C247" s="491" t="s">
        <v>482</v>
      </c>
      <c r="D247" s="492">
        <v>345.57459599999999</v>
      </c>
      <c r="E247" s="518">
        <v>115.34331299999999</v>
      </c>
      <c r="F247" s="518">
        <v>128.18291300000001</v>
      </c>
      <c r="G247" s="520">
        <v>218.08552300000002</v>
      </c>
      <c r="H247" s="492">
        <v>339.90116699999999</v>
      </c>
      <c r="I247" s="518">
        <v>101.78511899999999</v>
      </c>
      <c r="J247" s="518">
        <v>110.315151</v>
      </c>
      <c r="K247" s="520">
        <v>227.41240400000001</v>
      </c>
      <c r="L247" s="492">
        <v>334.422596</v>
      </c>
      <c r="M247" s="518">
        <v>93.424430000000001</v>
      </c>
      <c r="N247" s="518">
        <v>100.003764</v>
      </c>
      <c r="O247" s="520">
        <v>232.058796</v>
      </c>
      <c r="P247" s="492">
        <v>317.75401699999998</v>
      </c>
      <c r="Q247" s="518">
        <v>92.737544</v>
      </c>
      <c r="R247" s="518">
        <v>103.414019</v>
      </c>
      <c r="S247" s="520">
        <v>216.265592</v>
      </c>
    </row>
    <row r="248" spans="2:19" s="463" customFormat="1" ht="15.75" customHeight="1" x14ac:dyDescent="0.35">
      <c r="B248" s="490"/>
      <c r="C248" s="491" t="s">
        <v>483</v>
      </c>
      <c r="D248" s="492">
        <v>22.690731</v>
      </c>
      <c r="E248" s="518">
        <v>21.117774000000001</v>
      </c>
      <c r="F248" s="518">
        <v>31.676662</v>
      </c>
      <c r="G248" s="519"/>
      <c r="H248" s="492">
        <v>45.203612</v>
      </c>
      <c r="I248" s="518">
        <v>43.288688</v>
      </c>
      <c r="J248" s="518">
        <v>64.933031</v>
      </c>
      <c r="K248" s="519"/>
      <c r="L248" s="492">
        <v>43.859095000000003</v>
      </c>
      <c r="M248" s="518">
        <v>42.068358000000003</v>
      </c>
      <c r="N248" s="518">
        <v>63.102536999999998</v>
      </c>
      <c r="O248" s="519"/>
      <c r="P248" s="492">
        <v>38.507342999999999</v>
      </c>
      <c r="Q248" s="518">
        <v>36.856672000000003</v>
      </c>
      <c r="R248" s="518">
        <v>55.285007999999998</v>
      </c>
      <c r="S248" s="519"/>
    </row>
    <row r="249" spans="2:19" s="463" customFormat="1" ht="15.75" customHeight="1" x14ac:dyDescent="0.35">
      <c r="B249" s="490"/>
      <c r="C249" s="491" t="s">
        <v>484</v>
      </c>
      <c r="D249" s="492">
        <v>0</v>
      </c>
      <c r="E249" s="518">
        <v>0</v>
      </c>
      <c r="F249" s="518">
        <v>0</v>
      </c>
      <c r="G249" s="519"/>
      <c r="H249" s="492">
        <v>0</v>
      </c>
      <c r="I249" s="518">
        <v>0</v>
      </c>
      <c r="J249" s="518">
        <v>0</v>
      </c>
      <c r="K249" s="519"/>
      <c r="L249" s="492">
        <v>0</v>
      </c>
      <c r="M249" s="518">
        <v>0</v>
      </c>
      <c r="N249" s="518">
        <v>0</v>
      </c>
      <c r="O249" s="519"/>
      <c r="P249" s="492">
        <v>0</v>
      </c>
      <c r="Q249" s="518">
        <v>0</v>
      </c>
      <c r="R249" s="518">
        <v>0</v>
      </c>
      <c r="S249" s="519"/>
    </row>
    <row r="250" spans="2:19" s="463" customFormat="1" ht="15.75" customHeight="1" x14ac:dyDescent="0.35">
      <c r="B250" s="490"/>
      <c r="C250" s="491" t="s">
        <v>485</v>
      </c>
      <c r="D250" s="492">
        <v>0</v>
      </c>
      <c r="E250" s="518">
        <v>0</v>
      </c>
      <c r="F250" s="518">
        <v>0</v>
      </c>
      <c r="G250" s="519"/>
      <c r="H250" s="492">
        <v>0</v>
      </c>
      <c r="I250" s="518">
        <v>0</v>
      </c>
      <c r="J250" s="518">
        <v>0</v>
      </c>
      <c r="K250" s="519"/>
      <c r="L250" s="492">
        <v>0</v>
      </c>
      <c r="M250" s="518">
        <v>0</v>
      </c>
      <c r="N250" s="518">
        <v>0</v>
      </c>
      <c r="O250" s="519"/>
      <c r="P250" s="492">
        <v>0</v>
      </c>
      <c r="Q250" s="518">
        <v>0</v>
      </c>
      <c r="R250" s="518">
        <v>0</v>
      </c>
      <c r="S250" s="519"/>
    </row>
    <row r="251" spans="2:19" s="463" customFormat="1" ht="15.75" customHeight="1" x14ac:dyDescent="0.35">
      <c r="B251" s="490"/>
      <c r="C251" s="491" t="s">
        <v>486</v>
      </c>
      <c r="D251" s="492">
        <v>7.2196999999999997E-2</v>
      </c>
      <c r="E251" s="518">
        <v>7.2196999999999997E-2</v>
      </c>
      <c r="F251" s="518">
        <v>7.2196999999999997E-2</v>
      </c>
      <c r="G251" s="519"/>
      <c r="H251" s="492">
        <v>0</v>
      </c>
      <c r="I251" s="518">
        <v>0</v>
      </c>
      <c r="J251" s="518">
        <v>0</v>
      </c>
      <c r="K251" s="519"/>
      <c r="L251" s="492">
        <v>0</v>
      </c>
      <c r="M251" s="518">
        <v>0</v>
      </c>
      <c r="N251" s="518">
        <v>0</v>
      </c>
      <c r="O251" s="519"/>
      <c r="P251" s="492">
        <v>0</v>
      </c>
      <c r="Q251" s="518">
        <v>0</v>
      </c>
      <c r="R251" s="518">
        <v>0</v>
      </c>
      <c r="S251" s="519"/>
    </row>
    <row r="252" spans="2:19" s="463" customFormat="1" ht="15.75" customHeight="1" x14ac:dyDescent="0.35">
      <c r="B252" s="490"/>
      <c r="C252" s="491" t="s">
        <v>487</v>
      </c>
      <c r="D252" s="492">
        <v>3.162709</v>
      </c>
      <c r="E252" s="518">
        <v>3.1627079999999999</v>
      </c>
      <c r="F252" s="518">
        <v>3.1627079999999999</v>
      </c>
      <c r="G252" s="519"/>
      <c r="H252" s="492">
        <v>3.2210200000000002</v>
      </c>
      <c r="I252" s="518">
        <v>3.2210190000000001</v>
      </c>
      <c r="J252" s="518">
        <v>3.2210190000000001</v>
      </c>
      <c r="K252" s="519"/>
      <c r="L252" s="492">
        <v>3.1219760000000001</v>
      </c>
      <c r="M252" s="518">
        <v>3.1219749999999999</v>
      </c>
      <c r="N252" s="518">
        <v>3.1219749999999999</v>
      </c>
      <c r="O252" s="519"/>
      <c r="P252" s="492">
        <v>3.2726760000000001</v>
      </c>
      <c r="Q252" s="518">
        <v>3.2726760000000001</v>
      </c>
      <c r="R252" s="518">
        <v>3.2726760000000001</v>
      </c>
      <c r="S252" s="519"/>
    </row>
    <row r="253" spans="2:19" s="463" customFormat="1" ht="15.75" hidden="1" customHeight="1" x14ac:dyDescent="0.35">
      <c r="B253" s="490"/>
      <c r="C253" s="491"/>
      <c r="D253" s="496"/>
      <c r="E253" s="521"/>
      <c r="F253" s="521"/>
      <c r="G253" s="522"/>
      <c r="H253" s="496"/>
      <c r="I253" s="521"/>
      <c r="J253" s="521"/>
      <c r="K253" s="522"/>
      <c r="L253" s="496"/>
      <c r="M253" s="521"/>
      <c r="N253" s="521"/>
      <c r="O253" s="522"/>
      <c r="P253" s="496"/>
      <c r="Q253" s="521"/>
      <c r="R253" s="521"/>
      <c r="S253" s="522"/>
    </row>
    <row r="254" spans="2:19" s="463" customFormat="1" ht="15.75" customHeight="1" thickBot="1" x14ac:dyDescent="0.4">
      <c r="B254" s="490"/>
      <c r="C254" s="498" t="s">
        <v>488</v>
      </c>
      <c r="D254" s="492">
        <v>1237.6819379999999</v>
      </c>
      <c r="E254" s="518">
        <v>1207.395493</v>
      </c>
      <c r="F254" s="518">
        <v>301.41363200000001</v>
      </c>
      <c r="G254" s="519"/>
      <c r="H254" s="492">
        <v>1283.0200359999999</v>
      </c>
      <c r="I254" s="518">
        <v>1256.5492690000001</v>
      </c>
      <c r="J254" s="518">
        <v>317.378175</v>
      </c>
      <c r="K254" s="519"/>
      <c r="L254" s="492">
        <v>853.49805400000002</v>
      </c>
      <c r="M254" s="518">
        <v>835.24843799999996</v>
      </c>
      <c r="N254" s="518">
        <v>276.017066</v>
      </c>
      <c r="O254" s="519"/>
      <c r="P254" s="492">
        <v>915.28169500000001</v>
      </c>
      <c r="Q254" s="518">
        <v>895.84264299999995</v>
      </c>
      <c r="R254" s="518">
        <v>305.37470100000002</v>
      </c>
      <c r="S254" s="519"/>
    </row>
    <row r="255" spans="2:19" s="463" customFormat="1" ht="18" customHeight="1" thickBot="1" x14ac:dyDescent="0.4">
      <c r="B255" s="502"/>
      <c r="C255" s="523" t="s">
        <v>496</v>
      </c>
      <c r="D255" s="524"/>
      <c r="E255" s="525"/>
      <c r="F255" s="525"/>
      <c r="G255" s="526">
        <v>319.408276</v>
      </c>
      <c r="H255" s="524"/>
      <c r="I255" s="525"/>
      <c r="J255" s="525"/>
      <c r="K255" s="526">
        <v>345.878265</v>
      </c>
      <c r="L255" s="524"/>
      <c r="M255" s="525"/>
      <c r="N255" s="525"/>
      <c r="O255" s="526">
        <v>343.53068200000001</v>
      </c>
      <c r="P255" s="524"/>
      <c r="Q255" s="525"/>
      <c r="R255" s="525"/>
      <c r="S255" s="526">
        <v>323.98721999999998</v>
      </c>
    </row>
    <row r="256" spans="2:19" s="463" customFormat="1" ht="18" customHeight="1" x14ac:dyDescent="0.35">
      <c r="B256" s="507"/>
      <c r="D256" s="507" t="s">
        <v>490</v>
      </c>
      <c r="G256" s="7"/>
      <c r="K256" s="7"/>
      <c r="L256" s="7"/>
      <c r="M256" s="7"/>
      <c r="N256" s="7"/>
      <c r="O256" s="7"/>
      <c r="P256" s="7"/>
      <c r="Q256" s="7"/>
      <c r="R256" s="7"/>
      <c r="S256" s="7"/>
    </row>
    <row r="257" spans="2:19" s="463" customFormat="1" ht="18" customHeight="1" x14ac:dyDescent="0.35">
      <c r="B257" s="507"/>
      <c r="D257" s="507" t="s">
        <v>497</v>
      </c>
      <c r="G257" s="7"/>
      <c r="K257" s="7"/>
      <c r="L257" s="7"/>
      <c r="M257" s="7"/>
      <c r="N257" s="7"/>
      <c r="O257" s="7"/>
      <c r="P257" s="7"/>
      <c r="Q257" s="7"/>
      <c r="R257" s="7"/>
      <c r="S257" s="7"/>
    </row>
    <row r="258" spans="2:19" s="463" customFormat="1" ht="18" customHeight="1" thickBot="1" x14ac:dyDescent="0.4">
      <c r="D258" s="528"/>
      <c r="G258" s="7"/>
      <c r="K258" s="7"/>
      <c r="L258" s="7"/>
      <c r="M258" s="7"/>
      <c r="N258" s="7"/>
      <c r="O258" s="7"/>
      <c r="P258" s="7"/>
      <c r="Q258" s="7"/>
      <c r="R258" s="7"/>
      <c r="S258" s="7"/>
    </row>
    <row r="259" spans="2:19" s="463" customFormat="1" ht="32.25" customHeight="1" thickBot="1" x14ac:dyDescent="0.6">
      <c r="B259" s="459"/>
      <c r="C259" s="465"/>
      <c r="D259" s="472" t="s">
        <v>465</v>
      </c>
      <c r="E259" s="188"/>
      <c r="F259" s="188"/>
      <c r="G259" s="188"/>
      <c r="H259" s="188"/>
      <c r="I259" s="188"/>
      <c r="J259" s="188"/>
      <c r="K259" s="188"/>
      <c r="L259" s="473" t="str">
        <f>$D$6</f>
        <v>Standardised Approach</v>
      </c>
      <c r="M259" s="188"/>
      <c r="N259" s="188"/>
      <c r="O259" s="188"/>
      <c r="P259" s="188"/>
      <c r="Q259" s="188"/>
      <c r="R259" s="188"/>
      <c r="S259" s="189"/>
    </row>
    <row r="260" spans="2:19" s="463" customFormat="1" ht="32.25" customHeight="1" thickBot="1" x14ac:dyDescent="0.6">
      <c r="B260" s="459"/>
      <c r="C260" s="465"/>
      <c r="D260" s="472" t="s">
        <v>12</v>
      </c>
      <c r="E260" s="473"/>
      <c r="F260" s="473"/>
      <c r="G260" s="474"/>
      <c r="H260" s="472" t="s">
        <v>13</v>
      </c>
      <c r="I260" s="473"/>
      <c r="J260" s="473"/>
      <c r="K260" s="474"/>
      <c r="L260" s="472" t="s">
        <v>14</v>
      </c>
      <c r="M260" s="473"/>
      <c r="N260" s="473"/>
      <c r="O260" s="474"/>
      <c r="P260" s="472" t="s">
        <v>15</v>
      </c>
      <c r="Q260" s="473"/>
      <c r="R260" s="473"/>
      <c r="S260" s="474"/>
    </row>
    <row r="261" spans="2:19" s="463" customFormat="1" ht="51" customHeight="1" x14ac:dyDescent="0.55000000000000004">
      <c r="B261" s="475"/>
      <c r="C261" s="465"/>
      <c r="D261" s="535" t="s">
        <v>466</v>
      </c>
      <c r="E261" s="529" t="s">
        <v>467</v>
      </c>
      <c r="F261" s="530" t="s">
        <v>468</v>
      </c>
      <c r="G261" s="531" t="s">
        <v>498</v>
      </c>
      <c r="H261" s="476" t="s">
        <v>466</v>
      </c>
      <c r="I261" s="529" t="s">
        <v>467</v>
      </c>
      <c r="J261" s="530" t="s">
        <v>468</v>
      </c>
      <c r="K261" s="531" t="s">
        <v>498</v>
      </c>
      <c r="L261" s="476" t="s">
        <v>466</v>
      </c>
      <c r="M261" s="529" t="s">
        <v>467</v>
      </c>
      <c r="N261" s="530" t="s">
        <v>468</v>
      </c>
      <c r="O261" s="531" t="s">
        <v>498</v>
      </c>
      <c r="P261" s="476" t="s">
        <v>466</v>
      </c>
      <c r="Q261" s="529" t="s">
        <v>467</v>
      </c>
      <c r="R261" s="530" t="s">
        <v>468</v>
      </c>
      <c r="S261" s="531" t="s">
        <v>498</v>
      </c>
    </row>
    <row r="262" spans="2:19" s="463" customFormat="1" ht="33" customHeight="1" thickBot="1" x14ac:dyDescent="0.4">
      <c r="B262" s="511">
        <v>9</v>
      </c>
      <c r="C262" s="480" t="s">
        <v>11</v>
      </c>
      <c r="D262" s="536"/>
      <c r="E262" s="532"/>
      <c r="F262" s="533"/>
      <c r="G262" s="534"/>
      <c r="H262" s="481"/>
      <c r="I262" s="532"/>
      <c r="J262" s="533"/>
      <c r="K262" s="534"/>
      <c r="L262" s="481"/>
      <c r="M262" s="532"/>
      <c r="N262" s="533"/>
      <c r="O262" s="534"/>
      <c r="P262" s="481"/>
      <c r="Q262" s="532"/>
      <c r="R262" s="533"/>
      <c r="S262" s="534"/>
    </row>
    <row r="263" spans="2:19" s="463" customFormat="1" ht="15.75" customHeight="1" x14ac:dyDescent="0.35">
      <c r="B263" s="485" t="s">
        <v>706</v>
      </c>
      <c r="C263" s="486" t="s">
        <v>472</v>
      </c>
      <c r="D263" s="487">
        <v>985.560832</v>
      </c>
      <c r="E263" s="516">
        <v>277.56701500000003</v>
      </c>
      <c r="F263" s="516">
        <v>0</v>
      </c>
      <c r="G263" s="517"/>
      <c r="H263" s="487">
        <v>952.00821699999995</v>
      </c>
      <c r="I263" s="516">
        <v>242.86350400000001</v>
      </c>
      <c r="J263" s="516">
        <v>0</v>
      </c>
      <c r="K263" s="517"/>
      <c r="L263" s="487">
        <v>1268.7580640000001</v>
      </c>
      <c r="M263" s="516">
        <v>549.35990000000004</v>
      </c>
      <c r="N263" s="516">
        <v>0</v>
      </c>
      <c r="O263" s="517"/>
      <c r="P263" s="487">
        <v>1330.2632599999999</v>
      </c>
      <c r="Q263" s="516">
        <v>602.31649300000004</v>
      </c>
      <c r="R263" s="516">
        <v>4.4460000000000003E-3</v>
      </c>
      <c r="S263" s="517"/>
    </row>
    <row r="264" spans="2:19" s="463" customFormat="1" ht="15.75" customHeight="1" x14ac:dyDescent="0.35">
      <c r="B264" s="490"/>
      <c r="C264" s="491" t="s">
        <v>473</v>
      </c>
      <c r="D264" s="492">
        <v>0</v>
      </c>
      <c r="E264" s="518">
        <v>0</v>
      </c>
      <c r="F264" s="518">
        <v>0</v>
      </c>
      <c r="G264" s="519"/>
      <c r="H264" s="492">
        <v>0</v>
      </c>
      <c r="I264" s="518">
        <v>0</v>
      </c>
      <c r="J264" s="518">
        <v>0</v>
      </c>
      <c r="K264" s="519"/>
      <c r="L264" s="492">
        <v>0</v>
      </c>
      <c r="M264" s="518">
        <v>0</v>
      </c>
      <c r="N264" s="518">
        <v>0</v>
      </c>
      <c r="O264" s="519"/>
      <c r="P264" s="492">
        <v>0</v>
      </c>
      <c r="Q264" s="518">
        <v>0</v>
      </c>
      <c r="R264" s="518">
        <v>0</v>
      </c>
      <c r="S264" s="519"/>
    </row>
    <row r="265" spans="2:19" s="463" customFormat="1" ht="15.75" customHeight="1" x14ac:dyDescent="0.35">
      <c r="B265" s="490"/>
      <c r="C265" s="491" t="s">
        <v>474</v>
      </c>
      <c r="D265" s="492">
        <v>0</v>
      </c>
      <c r="E265" s="518">
        <v>0</v>
      </c>
      <c r="F265" s="518">
        <v>0</v>
      </c>
      <c r="G265" s="519"/>
      <c r="H265" s="492">
        <v>0</v>
      </c>
      <c r="I265" s="518">
        <v>0</v>
      </c>
      <c r="J265" s="518">
        <v>0</v>
      </c>
      <c r="K265" s="519"/>
      <c r="L265" s="492">
        <v>0</v>
      </c>
      <c r="M265" s="518">
        <v>0</v>
      </c>
      <c r="N265" s="518">
        <v>0</v>
      </c>
      <c r="O265" s="519"/>
      <c r="P265" s="492">
        <v>0</v>
      </c>
      <c r="Q265" s="518">
        <v>0</v>
      </c>
      <c r="R265" s="518">
        <v>0</v>
      </c>
      <c r="S265" s="519"/>
    </row>
    <row r="266" spans="2:19" s="463" customFormat="1" ht="15.75" customHeight="1" x14ac:dyDescent="0.35">
      <c r="B266" s="490"/>
      <c r="C266" s="491" t="s">
        <v>475</v>
      </c>
      <c r="D266" s="492">
        <v>0.250363</v>
      </c>
      <c r="E266" s="518">
        <v>0.250363</v>
      </c>
      <c r="F266" s="518">
        <v>0</v>
      </c>
      <c r="G266" s="519"/>
      <c r="H266" s="492">
        <v>0.22987199999999999</v>
      </c>
      <c r="I266" s="518">
        <v>0.22987199999999999</v>
      </c>
      <c r="J266" s="518">
        <v>0</v>
      </c>
      <c r="K266" s="519"/>
      <c r="L266" s="492">
        <v>0.210253</v>
      </c>
      <c r="M266" s="518">
        <v>0.210253</v>
      </c>
      <c r="N266" s="518">
        <v>0</v>
      </c>
      <c r="O266" s="519"/>
      <c r="P266" s="492">
        <v>0.30533900000000003</v>
      </c>
      <c r="Q266" s="518">
        <v>0.30533900000000003</v>
      </c>
      <c r="R266" s="518">
        <v>0</v>
      </c>
      <c r="S266" s="519"/>
    </row>
    <row r="267" spans="2:19" s="463" customFormat="1" ht="15.75" customHeight="1" x14ac:dyDescent="0.35">
      <c r="B267" s="490"/>
      <c r="C267" s="491" t="s">
        <v>476</v>
      </c>
      <c r="D267" s="492">
        <v>0</v>
      </c>
      <c r="E267" s="518">
        <v>0</v>
      </c>
      <c r="F267" s="518">
        <v>0</v>
      </c>
      <c r="G267" s="519"/>
      <c r="H267" s="492">
        <v>0</v>
      </c>
      <c r="I267" s="518">
        <v>0</v>
      </c>
      <c r="J267" s="518">
        <v>0</v>
      </c>
      <c r="K267" s="519"/>
      <c r="L267" s="492">
        <v>0</v>
      </c>
      <c r="M267" s="518">
        <v>0</v>
      </c>
      <c r="N267" s="518">
        <v>0</v>
      </c>
      <c r="O267" s="519"/>
      <c r="P267" s="492">
        <v>0</v>
      </c>
      <c r="Q267" s="518">
        <v>0</v>
      </c>
      <c r="R267" s="518">
        <v>0</v>
      </c>
      <c r="S267" s="519"/>
    </row>
    <row r="268" spans="2:19" s="463" customFormat="1" ht="15.75" customHeight="1" x14ac:dyDescent="0.35">
      <c r="B268" s="490"/>
      <c r="C268" s="491" t="s">
        <v>477</v>
      </c>
      <c r="D268" s="492">
        <v>1458.1415019999999</v>
      </c>
      <c r="E268" s="518">
        <v>1396.674225</v>
      </c>
      <c r="F268" s="518">
        <v>254.60575700000001</v>
      </c>
      <c r="G268" s="519"/>
      <c r="H268" s="492">
        <v>1423.6578280000001</v>
      </c>
      <c r="I268" s="518">
        <v>1374.6211510000001</v>
      </c>
      <c r="J268" s="518">
        <v>233.77281099999999</v>
      </c>
      <c r="K268" s="519"/>
      <c r="L268" s="492">
        <v>2329.1979809999998</v>
      </c>
      <c r="M268" s="518">
        <v>2239.2386240000001</v>
      </c>
      <c r="N268" s="518">
        <v>322.596497</v>
      </c>
      <c r="O268" s="519"/>
      <c r="P268" s="492">
        <v>1877.3058639999999</v>
      </c>
      <c r="Q268" s="518">
        <v>1788.954168</v>
      </c>
      <c r="R268" s="518">
        <v>332.78960599999999</v>
      </c>
      <c r="S268" s="519"/>
    </row>
    <row r="269" spans="2:19" s="463" customFormat="1" ht="15.75" customHeight="1" x14ac:dyDescent="0.35">
      <c r="B269" s="490"/>
      <c r="C269" s="491" t="s">
        <v>478</v>
      </c>
      <c r="D269" s="492">
        <v>607.93375500000002</v>
      </c>
      <c r="E269" s="518">
        <v>416.186238</v>
      </c>
      <c r="F269" s="518">
        <v>357.80645199999998</v>
      </c>
      <c r="G269" s="519"/>
      <c r="H269" s="492">
        <v>580.884593</v>
      </c>
      <c r="I269" s="518">
        <v>366.190628</v>
      </c>
      <c r="J269" s="518">
        <v>313.35415799999998</v>
      </c>
      <c r="K269" s="519"/>
      <c r="L269" s="492">
        <v>448.18985199999997</v>
      </c>
      <c r="M269" s="518">
        <v>256.30505599999998</v>
      </c>
      <c r="N269" s="518">
        <v>203.995518</v>
      </c>
      <c r="O269" s="519"/>
      <c r="P269" s="492">
        <v>554.30015600000002</v>
      </c>
      <c r="Q269" s="518">
        <v>356.594877</v>
      </c>
      <c r="R269" s="518">
        <v>306.31417900000002</v>
      </c>
      <c r="S269" s="519"/>
    </row>
    <row r="270" spans="2:19" s="463" customFormat="1" ht="15.75" customHeight="1" x14ac:dyDescent="0.35">
      <c r="B270" s="490"/>
      <c r="C270" s="495" t="s">
        <v>479</v>
      </c>
      <c r="D270" s="492">
        <v>0.11068500000000001</v>
      </c>
      <c r="E270" s="518">
        <v>0.105559</v>
      </c>
      <c r="F270" s="518">
        <v>0.105559</v>
      </c>
      <c r="G270" s="519"/>
      <c r="H270" s="492">
        <v>0.14735300000000001</v>
      </c>
      <c r="I270" s="518">
        <v>0.14328399999999999</v>
      </c>
      <c r="J270" s="518">
        <v>0.14328399999999999</v>
      </c>
      <c r="K270" s="519"/>
      <c r="L270" s="492">
        <v>0.169991</v>
      </c>
      <c r="M270" s="518">
        <v>0.16763</v>
      </c>
      <c r="N270" s="518">
        <v>0.16763</v>
      </c>
      <c r="O270" s="519"/>
      <c r="P270" s="492">
        <v>0.130412</v>
      </c>
      <c r="Q270" s="518">
        <v>0.12945899999999999</v>
      </c>
      <c r="R270" s="518">
        <v>0.12945899999999999</v>
      </c>
      <c r="S270" s="519"/>
    </row>
    <row r="271" spans="2:19" s="463" customFormat="1" ht="15.75" customHeight="1" x14ac:dyDescent="0.35">
      <c r="B271" s="490"/>
      <c r="C271" s="491" t="s">
        <v>480</v>
      </c>
      <c r="D271" s="492">
        <v>43.106400999999998</v>
      </c>
      <c r="E271" s="518">
        <v>15.350491</v>
      </c>
      <c r="F271" s="518">
        <v>11.511891</v>
      </c>
      <c r="G271" s="519"/>
      <c r="H271" s="492">
        <v>48.585225000000001</v>
      </c>
      <c r="I271" s="518">
        <v>16.183202999999999</v>
      </c>
      <c r="J271" s="518">
        <v>12.136761</v>
      </c>
      <c r="K271" s="519"/>
      <c r="L271" s="492">
        <v>44.445970000000003</v>
      </c>
      <c r="M271" s="518">
        <v>18.829539</v>
      </c>
      <c r="N271" s="518">
        <v>14.121406</v>
      </c>
      <c r="O271" s="519"/>
      <c r="P271" s="492">
        <v>51.062460000000002</v>
      </c>
      <c r="Q271" s="518">
        <v>23.228992000000002</v>
      </c>
      <c r="R271" s="518">
        <v>17.421049</v>
      </c>
      <c r="S271" s="519"/>
    </row>
    <row r="272" spans="2:19" s="463" customFormat="1" ht="15.75" customHeight="1" x14ac:dyDescent="0.35">
      <c r="B272" s="490"/>
      <c r="C272" s="495" t="s">
        <v>479</v>
      </c>
      <c r="D272" s="492">
        <v>0.88869900000000002</v>
      </c>
      <c r="E272" s="518">
        <v>5.476E-3</v>
      </c>
      <c r="F272" s="518">
        <v>3.1289999999999998E-3</v>
      </c>
      <c r="G272" s="519"/>
      <c r="H272" s="492">
        <v>0.86184899999999998</v>
      </c>
      <c r="I272" s="518">
        <v>3.6020000000000002E-3</v>
      </c>
      <c r="J272" s="518">
        <v>2.0579999999999999E-3</v>
      </c>
      <c r="K272" s="519"/>
      <c r="L272" s="492">
        <v>0.83453500000000003</v>
      </c>
      <c r="M272" s="518">
        <v>4.1859999999999996E-3</v>
      </c>
      <c r="N272" s="518">
        <v>2.3930000000000002E-3</v>
      </c>
      <c r="O272" s="519"/>
      <c r="P272" s="492">
        <v>0.83385399999999998</v>
      </c>
      <c r="Q272" s="518">
        <v>3.8939999999999999E-3</v>
      </c>
      <c r="R272" s="518">
        <v>2.2239999999999998E-3</v>
      </c>
      <c r="S272" s="519"/>
    </row>
    <row r="273" spans="2:19" s="463" customFormat="1" ht="15.75" customHeight="1" x14ac:dyDescent="0.35">
      <c r="B273" s="490"/>
      <c r="C273" s="491" t="s">
        <v>481</v>
      </c>
      <c r="D273" s="492">
        <v>5.3020139999999998</v>
      </c>
      <c r="E273" s="518">
        <v>2.6660620000000002</v>
      </c>
      <c r="F273" s="518">
        <v>0.97419500000000003</v>
      </c>
      <c r="G273" s="519"/>
      <c r="H273" s="492">
        <v>2.8161160000000001</v>
      </c>
      <c r="I273" s="518">
        <v>2.47824</v>
      </c>
      <c r="J273" s="518">
        <v>0.87378699999999998</v>
      </c>
      <c r="K273" s="519"/>
      <c r="L273" s="492">
        <v>5.4472019999999999</v>
      </c>
      <c r="M273" s="518">
        <v>3.518167</v>
      </c>
      <c r="N273" s="518">
        <v>1.236739</v>
      </c>
      <c r="O273" s="519"/>
      <c r="P273" s="492">
        <v>1.316122</v>
      </c>
      <c r="Q273" s="518">
        <v>1.044284</v>
      </c>
      <c r="R273" s="518">
        <v>0.37234899999999999</v>
      </c>
      <c r="S273" s="519"/>
    </row>
    <row r="274" spans="2:19" s="463" customFormat="1" ht="15.75" customHeight="1" x14ac:dyDescent="0.35">
      <c r="B274" s="490"/>
      <c r="C274" s="495" t="s">
        <v>479</v>
      </c>
      <c r="D274" s="492">
        <v>0</v>
      </c>
      <c r="E274" s="518">
        <v>0</v>
      </c>
      <c r="F274" s="518">
        <v>0</v>
      </c>
      <c r="G274" s="519"/>
      <c r="H274" s="492">
        <v>0.20830599999999999</v>
      </c>
      <c r="I274" s="518">
        <v>0.20685700000000001</v>
      </c>
      <c r="J274" s="518">
        <v>7.8801999999999997E-2</v>
      </c>
      <c r="K274" s="519"/>
      <c r="L274" s="492">
        <v>0.17486599999999999</v>
      </c>
      <c r="M274" s="518">
        <v>0.17385600000000001</v>
      </c>
      <c r="N274" s="518">
        <v>6.6229999999999997E-2</v>
      </c>
      <c r="O274" s="519"/>
      <c r="P274" s="492">
        <v>0.12297</v>
      </c>
      <c r="Q274" s="518">
        <v>0.12239899999999999</v>
      </c>
      <c r="R274" s="518">
        <v>4.6628000000000003E-2</v>
      </c>
      <c r="S274" s="519"/>
    </row>
    <row r="275" spans="2:19" s="463" customFormat="1" ht="15.75" customHeight="1" x14ac:dyDescent="0.35">
      <c r="B275" s="490"/>
      <c r="C275" s="491" t="s">
        <v>482</v>
      </c>
      <c r="D275" s="492">
        <v>0.40502500000000002</v>
      </c>
      <c r="E275" s="518">
        <v>0.10305599999999999</v>
      </c>
      <c r="F275" s="518">
        <v>0.10305599999999999</v>
      </c>
      <c r="G275" s="520">
        <v>0.28532400000000002</v>
      </c>
      <c r="H275" s="492">
        <v>0.21121400000000001</v>
      </c>
      <c r="I275" s="518">
        <v>1.815E-3</v>
      </c>
      <c r="J275" s="518">
        <v>1.815E-3</v>
      </c>
      <c r="K275" s="520">
        <v>0.194192</v>
      </c>
      <c r="L275" s="492">
        <v>0.251027</v>
      </c>
      <c r="M275" s="518">
        <v>2E-3</v>
      </c>
      <c r="N275" s="518">
        <v>2E-3</v>
      </c>
      <c r="O275" s="520">
        <v>0.233768</v>
      </c>
      <c r="P275" s="492">
        <v>0.25999699999999998</v>
      </c>
      <c r="Q275" s="518">
        <v>3.4192E-2</v>
      </c>
      <c r="R275" s="518">
        <v>3.4192E-2</v>
      </c>
      <c r="S275" s="520">
        <v>0.21188899999999999</v>
      </c>
    </row>
    <row r="276" spans="2:19" s="463" customFormat="1" ht="15.75" customHeight="1" x14ac:dyDescent="0.35">
      <c r="B276" s="490"/>
      <c r="C276" s="491" t="s">
        <v>483</v>
      </c>
      <c r="D276" s="492">
        <v>0</v>
      </c>
      <c r="E276" s="518">
        <v>0</v>
      </c>
      <c r="F276" s="518">
        <v>0</v>
      </c>
      <c r="G276" s="519"/>
      <c r="H276" s="492">
        <v>0</v>
      </c>
      <c r="I276" s="518">
        <v>0</v>
      </c>
      <c r="J276" s="518">
        <v>0</v>
      </c>
      <c r="K276" s="519"/>
      <c r="L276" s="492">
        <v>0</v>
      </c>
      <c r="M276" s="518">
        <v>0</v>
      </c>
      <c r="N276" s="518">
        <v>0</v>
      </c>
      <c r="O276" s="519"/>
      <c r="P276" s="492">
        <v>0</v>
      </c>
      <c r="Q276" s="518">
        <v>0</v>
      </c>
      <c r="R276" s="518">
        <v>0</v>
      </c>
      <c r="S276" s="519"/>
    </row>
    <row r="277" spans="2:19" s="463" customFormat="1" ht="15.75" customHeight="1" x14ac:dyDescent="0.35">
      <c r="B277" s="490"/>
      <c r="C277" s="491" t="s">
        <v>484</v>
      </c>
      <c r="D277" s="492">
        <v>159.559766</v>
      </c>
      <c r="E277" s="518">
        <v>159.55442600000001</v>
      </c>
      <c r="F277" s="518">
        <v>15.955442</v>
      </c>
      <c r="G277" s="519"/>
      <c r="H277" s="492">
        <v>163.83957100000001</v>
      </c>
      <c r="I277" s="518">
        <v>163.83307500000001</v>
      </c>
      <c r="J277" s="518">
        <v>16.383306999999999</v>
      </c>
      <c r="K277" s="519"/>
      <c r="L277" s="492">
        <v>125.564825</v>
      </c>
      <c r="M277" s="518">
        <v>125.55941900000001</v>
      </c>
      <c r="N277" s="518">
        <v>12.555941000000001</v>
      </c>
      <c r="O277" s="519"/>
      <c r="P277" s="492">
        <v>105.70768200000001</v>
      </c>
      <c r="Q277" s="518">
        <v>105.70294199999999</v>
      </c>
      <c r="R277" s="518">
        <v>10.570295</v>
      </c>
      <c r="S277" s="519"/>
    </row>
    <row r="278" spans="2:19" s="463" customFormat="1" ht="15.75" customHeight="1" x14ac:dyDescent="0.35">
      <c r="B278" s="490"/>
      <c r="C278" s="491" t="s">
        <v>485</v>
      </c>
      <c r="D278" s="492">
        <v>0</v>
      </c>
      <c r="E278" s="518">
        <v>0</v>
      </c>
      <c r="F278" s="518">
        <v>0</v>
      </c>
      <c r="G278" s="519"/>
      <c r="H278" s="492">
        <v>0</v>
      </c>
      <c r="I278" s="518">
        <v>0</v>
      </c>
      <c r="J278" s="518">
        <v>0</v>
      </c>
      <c r="K278" s="519"/>
      <c r="L278" s="492">
        <v>0</v>
      </c>
      <c r="M278" s="518">
        <v>0</v>
      </c>
      <c r="N278" s="518">
        <v>0</v>
      </c>
      <c r="O278" s="519"/>
      <c r="P278" s="492">
        <v>0</v>
      </c>
      <c r="Q278" s="518">
        <v>0</v>
      </c>
      <c r="R278" s="518">
        <v>0</v>
      </c>
      <c r="S278" s="519"/>
    </row>
    <row r="279" spans="2:19" s="463" customFormat="1" ht="15.75" customHeight="1" x14ac:dyDescent="0.35">
      <c r="B279" s="490"/>
      <c r="C279" s="491" t="s">
        <v>486</v>
      </c>
      <c r="D279" s="492">
        <v>5.2554299999999996</v>
      </c>
      <c r="E279" s="518">
        <v>4.8559939999999999</v>
      </c>
      <c r="F279" s="518">
        <v>4.8225980000000002</v>
      </c>
      <c r="G279" s="519"/>
      <c r="H279" s="492">
        <v>4.2789799999999998</v>
      </c>
      <c r="I279" s="518">
        <v>4.0733649999999999</v>
      </c>
      <c r="J279" s="518">
        <v>4.031339</v>
      </c>
      <c r="K279" s="519"/>
      <c r="L279" s="492">
        <v>2.9549979999999998</v>
      </c>
      <c r="M279" s="518">
        <v>2.794111</v>
      </c>
      <c r="N279" s="518">
        <v>2.8035830000000002</v>
      </c>
      <c r="O279" s="519"/>
      <c r="P279" s="492">
        <v>5.7350839999999996</v>
      </c>
      <c r="Q279" s="518">
        <v>5.7350839999999996</v>
      </c>
      <c r="R279" s="518">
        <v>6.1668450000000004</v>
      </c>
      <c r="S279" s="519"/>
    </row>
    <row r="280" spans="2:19" s="463" customFormat="1" ht="15.75" customHeight="1" x14ac:dyDescent="0.35">
      <c r="B280" s="490"/>
      <c r="C280" s="491" t="s">
        <v>487</v>
      </c>
      <c r="D280" s="492">
        <v>4.3848919999999998</v>
      </c>
      <c r="E280" s="518">
        <v>4.3848919999999998</v>
      </c>
      <c r="F280" s="518">
        <v>10.962230999999999</v>
      </c>
      <c r="G280" s="519"/>
      <c r="H280" s="492">
        <v>4.9696889999999998</v>
      </c>
      <c r="I280" s="518">
        <v>4.9696889999999998</v>
      </c>
      <c r="J280" s="518">
        <v>12.424223</v>
      </c>
      <c r="K280" s="519"/>
      <c r="L280" s="492">
        <v>6.0027309999999998</v>
      </c>
      <c r="M280" s="518">
        <v>6.0027309999999998</v>
      </c>
      <c r="N280" s="518">
        <v>15.006828000000001</v>
      </c>
      <c r="O280" s="519"/>
      <c r="P280" s="492">
        <v>7.2041560000000002</v>
      </c>
      <c r="Q280" s="518">
        <v>7.2041560000000002</v>
      </c>
      <c r="R280" s="518">
        <v>18.010390999999998</v>
      </c>
      <c r="S280" s="519"/>
    </row>
    <row r="281" spans="2:19" s="463" customFormat="1" ht="15.75" hidden="1" customHeight="1" x14ac:dyDescent="0.35">
      <c r="B281" s="490"/>
      <c r="C281" s="491"/>
      <c r="D281" s="496"/>
      <c r="E281" s="521"/>
      <c r="F281" s="521"/>
      <c r="G281" s="522"/>
      <c r="H281" s="496"/>
      <c r="I281" s="521"/>
      <c r="J281" s="521"/>
      <c r="K281" s="522"/>
      <c r="L281" s="496"/>
      <c r="M281" s="521"/>
      <c r="N281" s="521"/>
      <c r="O281" s="522"/>
      <c r="P281" s="496"/>
      <c r="Q281" s="521"/>
      <c r="R281" s="521"/>
      <c r="S281" s="522"/>
    </row>
    <row r="282" spans="2:19" s="463" customFormat="1" ht="15.75" customHeight="1" thickBot="1" x14ac:dyDescent="0.4">
      <c r="B282" s="490"/>
      <c r="C282" s="498" t="s">
        <v>488</v>
      </c>
      <c r="D282" s="492">
        <v>1.1873180000000001</v>
      </c>
      <c r="E282" s="518">
        <v>1.1877390000000001</v>
      </c>
      <c r="F282" s="518">
        <v>1.1873180000000001</v>
      </c>
      <c r="G282" s="519"/>
      <c r="H282" s="492">
        <v>1.084506</v>
      </c>
      <c r="I282" s="518">
        <v>1.084927</v>
      </c>
      <c r="J282" s="518">
        <v>1.0845050000000001</v>
      </c>
      <c r="K282" s="519"/>
      <c r="L282" s="492">
        <v>1.0788549999999999</v>
      </c>
      <c r="M282" s="518">
        <v>1.0792759999999999</v>
      </c>
      <c r="N282" s="518">
        <v>1.0788549999999999</v>
      </c>
      <c r="O282" s="519"/>
      <c r="P282" s="492">
        <v>1.097504</v>
      </c>
      <c r="Q282" s="518">
        <v>1.0979639999999999</v>
      </c>
      <c r="R282" s="518">
        <v>1.097504</v>
      </c>
      <c r="S282" s="519"/>
    </row>
    <row r="283" spans="2:19" s="463" customFormat="1" ht="18" customHeight="1" thickBot="1" x14ac:dyDescent="0.4">
      <c r="B283" s="502"/>
      <c r="C283" s="523" t="s">
        <v>496</v>
      </c>
      <c r="D283" s="524"/>
      <c r="E283" s="525"/>
      <c r="F283" s="525"/>
      <c r="G283" s="526">
        <v>1.233849</v>
      </c>
      <c r="H283" s="524"/>
      <c r="I283" s="525"/>
      <c r="J283" s="525"/>
      <c r="K283" s="526">
        <v>2.248434</v>
      </c>
      <c r="L283" s="524"/>
      <c r="M283" s="525"/>
      <c r="N283" s="525"/>
      <c r="O283" s="526">
        <v>0.9542250000000001</v>
      </c>
      <c r="P283" s="524"/>
      <c r="Q283" s="525"/>
      <c r="R283" s="525"/>
      <c r="S283" s="526">
        <v>0.78619399999999995</v>
      </c>
    </row>
    <row r="284" spans="2:19" s="463" customFormat="1" ht="18" customHeight="1" x14ac:dyDescent="0.35">
      <c r="B284" s="507"/>
      <c r="D284" s="507" t="s">
        <v>490</v>
      </c>
      <c r="G284" s="7"/>
      <c r="K284" s="7"/>
      <c r="L284" s="7"/>
      <c r="M284" s="7"/>
      <c r="N284" s="7"/>
      <c r="O284" s="7"/>
      <c r="P284" s="7"/>
      <c r="Q284" s="7"/>
      <c r="R284" s="7"/>
      <c r="S284" s="7"/>
    </row>
    <row r="285" spans="2:19" s="463" customFormat="1" ht="18" customHeight="1" x14ac:dyDescent="0.35">
      <c r="B285" s="507"/>
      <c r="D285" s="507" t="s">
        <v>497</v>
      </c>
      <c r="G285" s="7"/>
      <c r="K285" s="7"/>
      <c r="L285" s="7"/>
      <c r="M285" s="7"/>
      <c r="N285" s="7"/>
      <c r="O285" s="7"/>
      <c r="P285" s="7"/>
      <c r="Q285" s="7"/>
      <c r="R285" s="7"/>
      <c r="S285" s="7"/>
    </row>
    <row r="286" spans="2:19" s="463" customFormat="1" ht="18" customHeight="1" thickBot="1" x14ac:dyDescent="0.4">
      <c r="D286" s="528"/>
      <c r="G286" s="7"/>
      <c r="K286" s="7"/>
      <c r="L286" s="7"/>
      <c r="M286" s="7"/>
      <c r="N286" s="7"/>
      <c r="O286" s="7"/>
      <c r="P286" s="7"/>
      <c r="Q286" s="7"/>
      <c r="R286" s="7"/>
      <c r="S286" s="7"/>
    </row>
    <row r="287" spans="2:19" s="463" customFormat="1" ht="32.25" customHeight="1" thickBot="1" x14ac:dyDescent="0.6">
      <c r="B287" s="459"/>
      <c r="C287" s="465"/>
      <c r="D287" s="472" t="s">
        <v>465</v>
      </c>
      <c r="E287" s="188"/>
      <c r="F287" s="188"/>
      <c r="G287" s="188"/>
      <c r="H287" s="188"/>
      <c r="I287" s="188"/>
      <c r="J287" s="188"/>
      <c r="K287" s="188"/>
      <c r="L287" s="473" t="str">
        <f>$D$6</f>
        <v>Standardised Approach</v>
      </c>
      <c r="M287" s="188"/>
      <c r="N287" s="188"/>
      <c r="O287" s="188"/>
      <c r="P287" s="188"/>
      <c r="Q287" s="188"/>
      <c r="R287" s="188"/>
      <c r="S287" s="189"/>
    </row>
    <row r="288" spans="2:19" s="463" customFormat="1" ht="32.25" customHeight="1" thickBot="1" x14ac:dyDescent="0.6">
      <c r="B288" s="459"/>
      <c r="C288" s="465"/>
      <c r="D288" s="472" t="s">
        <v>12</v>
      </c>
      <c r="E288" s="473"/>
      <c r="F288" s="473"/>
      <c r="G288" s="474"/>
      <c r="H288" s="472" t="s">
        <v>13</v>
      </c>
      <c r="I288" s="473"/>
      <c r="J288" s="473"/>
      <c r="K288" s="474"/>
      <c r="L288" s="472" t="s">
        <v>14</v>
      </c>
      <c r="M288" s="473"/>
      <c r="N288" s="473"/>
      <c r="O288" s="474"/>
      <c r="P288" s="472" t="s">
        <v>15</v>
      </c>
      <c r="Q288" s="473"/>
      <c r="R288" s="473"/>
      <c r="S288" s="474"/>
    </row>
    <row r="289" spans="2:19" s="463" customFormat="1" ht="51" customHeight="1" x14ac:dyDescent="0.55000000000000004">
      <c r="B289" s="475"/>
      <c r="C289" s="465"/>
      <c r="D289" s="476" t="s">
        <v>466</v>
      </c>
      <c r="E289" s="529" t="s">
        <v>467</v>
      </c>
      <c r="F289" s="530" t="s">
        <v>468</v>
      </c>
      <c r="G289" s="531" t="s">
        <v>498</v>
      </c>
      <c r="H289" s="476" t="s">
        <v>466</v>
      </c>
      <c r="I289" s="529" t="s">
        <v>467</v>
      </c>
      <c r="J289" s="530" t="s">
        <v>468</v>
      </c>
      <c r="K289" s="531" t="s">
        <v>498</v>
      </c>
      <c r="L289" s="476" t="s">
        <v>466</v>
      </c>
      <c r="M289" s="529" t="s">
        <v>467</v>
      </c>
      <c r="N289" s="530" t="s">
        <v>468</v>
      </c>
      <c r="O289" s="531" t="s">
        <v>498</v>
      </c>
      <c r="P289" s="476" t="s">
        <v>466</v>
      </c>
      <c r="Q289" s="529" t="s">
        <v>467</v>
      </c>
      <c r="R289" s="530" t="s">
        <v>468</v>
      </c>
      <c r="S289" s="531" t="s">
        <v>498</v>
      </c>
    </row>
    <row r="290" spans="2:19" s="463" customFormat="1" ht="33" customHeight="1" thickBot="1" x14ac:dyDescent="0.4">
      <c r="B290" s="511">
        <v>10</v>
      </c>
      <c r="C290" s="480" t="s">
        <v>11</v>
      </c>
      <c r="D290" s="481"/>
      <c r="E290" s="532"/>
      <c r="F290" s="533"/>
      <c r="G290" s="534"/>
      <c r="H290" s="481"/>
      <c r="I290" s="532"/>
      <c r="J290" s="533"/>
      <c r="K290" s="534"/>
      <c r="L290" s="481"/>
      <c r="M290" s="532"/>
      <c r="N290" s="533"/>
      <c r="O290" s="534"/>
      <c r="P290" s="481"/>
      <c r="Q290" s="532"/>
      <c r="R290" s="533"/>
      <c r="S290" s="534"/>
    </row>
    <row r="291" spans="2:19" s="463" customFormat="1" ht="15.75" customHeight="1" x14ac:dyDescent="0.35">
      <c r="B291" s="485" t="s">
        <v>707</v>
      </c>
      <c r="C291" s="486" t="s">
        <v>472</v>
      </c>
      <c r="D291" s="487">
        <v>845.41306299999997</v>
      </c>
      <c r="E291" s="516">
        <v>845.39559499999996</v>
      </c>
      <c r="F291" s="516">
        <v>0</v>
      </c>
      <c r="G291" s="517"/>
      <c r="H291" s="487">
        <v>846.51678600000002</v>
      </c>
      <c r="I291" s="516">
        <v>846.49890100000005</v>
      </c>
      <c r="J291" s="516">
        <v>0</v>
      </c>
      <c r="K291" s="517"/>
      <c r="L291" s="487">
        <v>872.40587100000005</v>
      </c>
      <c r="M291" s="516">
        <v>872.38730099999998</v>
      </c>
      <c r="N291" s="516">
        <v>0</v>
      </c>
      <c r="O291" s="517"/>
      <c r="P291" s="487">
        <v>870.92125699999997</v>
      </c>
      <c r="Q291" s="516">
        <v>870.90270599999997</v>
      </c>
      <c r="R291" s="516">
        <v>0</v>
      </c>
      <c r="S291" s="517"/>
    </row>
    <row r="292" spans="2:19" s="463" customFormat="1" ht="15.75" customHeight="1" x14ac:dyDescent="0.35">
      <c r="B292" s="490"/>
      <c r="C292" s="491" t="s">
        <v>473</v>
      </c>
      <c r="D292" s="492">
        <v>0</v>
      </c>
      <c r="E292" s="518">
        <v>0</v>
      </c>
      <c r="F292" s="518">
        <v>0</v>
      </c>
      <c r="G292" s="519"/>
      <c r="H292" s="492">
        <v>0</v>
      </c>
      <c r="I292" s="518">
        <v>0</v>
      </c>
      <c r="J292" s="518">
        <v>0</v>
      </c>
      <c r="K292" s="519"/>
      <c r="L292" s="492">
        <v>0</v>
      </c>
      <c r="M292" s="518">
        <v>0</v>
      </c>
      <c r="N292" s="518">
        <v>0</v>
      </c>
      <c r="O292" s="519"/>
      <c r="P292" s="492">
        <v>0</v>
      </c>
      <c r="Q292" s="518">
        <v>0</v>
      </c>
      <c r="R292" s="518">
        <v>0</v>
      </c>
      <c r="S292" s="519"/>
    </row>
    <row r="293" spans="2:19" s="463" customFormat="1" ht="15.75" customHeight="1" x14ac:dyDescent="0.35">
      <c r="B293" s="490"/>
      <c r="C293" s="491" t="s">
        <v>474</v>
      </c>
      <c r="D293" s="492">
        <v>0</v>
      </c>
      <c r="E293" s="518">
        <v>0</v>
      </c>
      <c r="F293" s="518">
        <v>0</v>
      </c>
      <c r="G293" s="519"/>
      <c r="H293" s="492">
        <v>0</v>
      </c>
      <c r="I293" s="518">
        <v>0</v>
      </c>
      <c r="J293" s="518">
        <v>0</v>
      </c>
      <c r="K293" s="519"/>
      <c r="L293" s="492">
        <v>0</v>
      </c>
      <c r="M293" s="518">
        <v>0</v>
      </c>
      <c r="N293" s="518">
        <v>0</v>
      </c>
      <c r="O293" s="519"/>
      <c r="P293" s="492">
        <v>0</v>
      </c>
      <c r="Q293" s="518">
        <v>0</v>
      </c>
      <c r="R293" s="518">
        <v>0</v>
      </c>
      <c r="S293" s="519"/>
    </row>
    <row r="294" spans="2:19" s="463" customFormat="1" ht="15.75" customHeight="1" x14ac:dyDescent="0.35">
      <c r="B294" s="490"/>
      <c r="C294" s="491" t="s">
        <v>475</v>
      </c>
      <c r="D294" s="492">
        <v>0</v>
      </c>
      <c r="E294" s="518">
        <v>0</v>
      </c>
      <c r="F294" s="518">
        <v>0</v>
      </c>
      <c r="G294" s="519"/>
      <c r="H294" s="492">
        <v>0</v>
      </c>
      <c r="I294" s="518">
        <v>0</v>
      </c>
      <c r="J294" s="518">
        <v>0</v>
      </c>
      <c r="K294" s="519"/>
      <c r="L294" s="492">
        <v>0</v>
      </c>
      <c r="M294" s="518">
        <v>0</v>
      </c>
      <c r="N294" s="518">
        <v>0</v>
      </c>
      <c r="O294" s="519"/>
      <c r="P294" s="492">
        <v>0</v>
      </c>
      <c r="Q294" s="518">
        <v>0</v>
      </c>
      <c r="R294" s="518">
        <v>0</v>
      </c>
      <c r="S294" s="519"/>
    </row>
    <row r="295" spans="2:19" s="463" customFormat="1" ht="15.75" customHeight="1" x14ac:dyDescent="0.35">
      <c r="B295" s="490"/>
      <c r="C295" s="491" t="s">
        <v>476</v>
      </c>
      <c r="D295" s="492">
        <v>0</v>
      </c>
      <c r="E295" s="518">
        <v>0</v>
      </c>
      <c r="F295" s="518">
        <v>0</v>
      </c>
      <c r="G295" s="519"/>
      <c r="H295" s="492">
        <v>0</v>
      </c>
      <c r="I295" s="518">
        <v>0</v>
      </c>
      <c r="J295" s="518">
        <v>0</v>
      </c>
      <c r="K295" s="519"/>
      <c r="L295" s="492">
        <v>0</v>
      </c>
      <c r="M295" s="518">
        <v>0</v>
      </c>
      <c r="N295" s="518">
        <v>0</v>
      </c>
      <c r="O295" s="519"/>
      <c r="P295" s="492">
        <v>0</v>
      </c>
      <c r="Q295" s="518">
        <v>0</v>
      </c>
      <c r="R295" s="518">
        <v>0</v>
      </c>
      <c r="S295" s="519"/>
    </row>
    <row r="296" spans="2:19" s="463" customFormat="1" ht="15.75" customHeight="1" x14ac:dyDescent="0.35">
      <c r="B296" s="490"/>
      <c r="C296" s="491" t="s">
        <v>477</v>
      </c>
      <c r="D296" s="492">
        <v>187.08942500000001</v>
      </c>
      <c r="E296" s="518">
        <v>187.20036200000001</v>
      </c>
      <c r="F296" s="518">
        <v>65.941210999999996</v>
      </c>
      <c r="G296" s="519"/>
      <c r="H296" s="492">
        <v>125.155236</v>
      </c>
      <c r="I296" s="518">
        <v>124.10363700000001</v>
      </c>
      <c r="J296" s="518">
        <v>50.609803999999997</v>
      </c>
      <c r="K296" s="519"/>
      <c r="L296" s="492">
        <v>521.37835900000005</v>
      </c>
      <c r="M296" s="518">
        <v>475.43869599999999</v>
      </c>
      <c r="N296" s="518">
        <v>122.588522</v>
      </c>
      <c r="O296" s="519"/>
      <c r="P296" s="492">
        <v>493.16603400000002</v>
      </c>
      <c r="Q296" s="518">
        <v>466.88606299999998</v>
      </c>
      <c r="R296" s="518">
        <v>119.246253</v>
      </c>
      <c r="S296" s="519"/>
    </row>
    <row r="297" spans="2:19" s="463" customFormat="1" ht="15.75" customHeight="1" x14ac:dyDescent="0.35">
      <c r="B297" s="490"/>
      <c r="C297" s="491" t="s">
        <v>478</v>
      </c>
      <c r="D297" s="492">
        <v>492.09814599999999</v>
      </c>
      <c r="E297" s="518">
        <v>461.42924199999999</v>
      </c>
      <c r="F297" s="518">
        <v>380.25786900000003</v>
      </c>
      <c r="G297" s="519"/>
      <c r="H297" s="492">
        <v>383.57216099999999</v>
      </c>
      <c r="I297" s="518">
        <v>350.97019599999999</v>
      </c>
      <c r="J297" s="518">
        <v>260.289422</v>
      </c>
      <c r="K297" s="519"/>
      <c r="L297" s="492">
        <v>391.63597099999998</v>
      </c>
      <c r="M297" s="518">
        <v>383.52798999999999</v>
      </c>
      <c r="N297" s="518">
        <v>260.30174499999998</v>
      </c>
      <c r="O297" s="519"/>
      <c r="P297" s="492">
        <v>481.34127999999998</v>
      </c>
      <c r="Q297" s="518">
        <v>471.474107</v>
      </c>
      <c r="R297" s="518">
        <v>310.60164700000001</v>
      </c>
      <c r="S297" s="519"/>
    </row>
    <row r="298" spans="2:19" s="463" customFormat="1" ht="15.75" customHeight="1" x14ac:dyDescent="0.35">
      <c r="B298" s="490"/>
      <c r="C298" s="495" t="s">
        <v>479</v>
      </c>
      <c r="D298" s="492">
        <v>0</v>
      </c>
      <c r="E298" s="518">
        <v>0</v>
      </c>
      <c r="F298" s="518">
        <v>0</v>
      </c>
      <c r="G298" s="519"/>
      <c r="H298" s="492">
        <v>0</v>
      </c>
      <c r="I298" s="518">
        <v>0</v>
      </c>
      <c r="J298" s="518">
        <v>0</v>
      </c>
      <c r="K298" s="519"/>
      <c r="L298" s="492">
        <v>0</v>
      </c>
      <c r="M298" s="518">
        <v>0</v>
      </c>
      <c r="N298" s="518">
        <v>0</v>
      </c>
      <c r="O298" s="519"/>
      <c r="P298" s="492">
        <v>0</v>
      </c>
      <c r="Q298" s="518">
        <v>0</v>
      </c>
      <c r="R298" s="518">
        <v>0</v>
      </c>
      <c r="S298" s="519"/>
    </row>
    <row r="299" spans="2:19" s="463" customFormat="1" ht="15.75" customHeight="1" x14ac:dyDescent="0.35">
      <c r="B299" s="490"/>
      <c r="C299" s="491" t="s">
        <v>480</v>
      </c>
      <c r="D299" s="492">
        <v>10.061556</v>
      </c>
      <c r="E299" s="518">
        <v>4.432302</v>
      </c>
      <c r="F299" s="518">
        <v>3.323785</v>
      </c>
      <c r="G299" s="519"/>
      <c r="H299" s="492">
        <v>5.9881200000000003</v>
      </c>
      <c r="I299" s="518">
        <v>2.679262</v>
      </c>
      <c r="J299" s="518">
        <v>2.009004</v>
      </c>
      <c r="K299" s="519"/>
      <c r="L299" s="492">
        <v>11.807086</v>
      </c>
      <c r="M299" s="518">
        <v>6.5817420000000002</v>
      </c>
      <c r="N299" s="518">
        <v>4.9358620000000002</v>
      </c>
      <c r="O299" s="519"/>
      <c r="P299" s="492">
        <v>12.731014</v>
      </c>
      <c r="Q299" s="518">
        <v>7.5637699999999999</v>
      </c>
      <c r="R299" s="518">
        <v>5.6723809999999997</v>
      </c>
      <c r="S299" s="519"/>
    </row>
    <row r="300" spans="2:19" s="463" customFormat="1" ht="15.75" customHeight="1" x14ac:dyDescent="0.35">
      <c r="B300" s="490"/>
      <c r="C300" s="495" t="s">
        <v>479</v>
      </c>
      <c r="D300" s="492">
        <v>5.0000000000000001E-3</v>
      </c>
      <c r="E300" s="518">
        <v>2.4780000000000002E-3</v>
      </c>
      <c r="F300" s="518">
        <v>1.4159999999999999E-3</v>
      </c>
      <c r="G300" s="519"/>
      <c r="H300" s="492">
        <v>5.0000000000000001E-3</v>
      </c>
      <c r="I300" s="518">
        <v>2.4849999999999998E-3</v>
      </c>
      <c r="J300" s="518">
        <v>1.42E-3</v>
      </c>
      <c r="K300" s="519"/>
      <c r="L300" s="492">
        <v>5.0000000000000001E-3</v>
      </c>
      <c r="M300" s="518">
        <v>2.4849999999999998E-3</v>
      </c>
      <c r="N300" s="518">
        <v>1.42E-3</v>
      </c>
      <c r="O300" s="519"/>
      <c r="P300" s="492">
        <v>5.0000000000000001E-3</v>
      </c>
      <c r="Q300" s="518">
        <v>2.49E-3</v>
      </c>
      <c r="R300" s="518">
        <v>1.4220000000000001E-3</v>
      </c>
      <c r="S300" s="519"/>
    </row>
    <row r="301" spans="2:19" s="463" customFormat="1" ht="15.75" customHeight="1" x14ac:dyDescent="0.35">
      <c r="B301" s="490"/>
      <c r="C301" s="491" t="s">
        <v>481</v>
      </c>
      <c r="D301" s="492">
        <v>6.5021890000000004</v>
      </c>
      <c r="E301" s="518">
        <v>3.049264</v>
      </c>
      <c r="F301" s="518">
        <v>1.0663940000000001</v>
      </c>
      <c r="G301" s="519"/>
      <c r="H301" s="492">
        <v>6.6142839999999996</v>
      </c>
      <c r="I301" s="518">
        <v>3.3705259999999999</v>
      </c>
      <c r="J301" s="518">
        <v>1.1789890000000001</v>
      </c>
      <c r="K301" s="519"/>
      <c r="L301" s="492">
        <v>6.5525830000000003</v>
      </c>
      <c r="M301" s="518">
        <v>4.0163010000000003</v>
      </c>
      <c r="N301" s="518">
        <v>1.405165</v>
      </c>
      <c r="O301" s="519"/>
      <c r="P301" s="492">
        <v>6.647939</v>
      </c>
      <c r="Q301" s="518">
        <v>4.1853670000000003</v>
      </c>
      <c r="R301" s="518">
        <v>1.4644950000000001</v>
      </c>
      <c r="S301" s="519"/>
    </row>
    <row r="302" spans="2:19" s="463" customFormat="1" ht="15.75" customHeight="1" x14ac:dyDescent="0.35">
      <c r="B302" s="490"/>
      <c r="C302" s="495" t="s">
        <v>479</v>
      </c>
      <c r="D302" s="492">
        <v>1.0238000000000001E-2</v>
      </c>
      <c r="E302" s="518">
        <v>1.0178E-2</v>
      </c>
      <c r="F302" s="518">
        <v>2.7139999999999998E-3</v>
      </c>
      <c r="G302" s="519"/>
      <c r="H302" s="492">
        <v>8.3820000000000006E-3</v>
      </c>
      <c r="I302" s="518">
        <v>8.3370000000000007E-3</v>
      </c>
      <c r="J302" s="518">
        <v>2.2230000000000001E-3</v>
      </c>
      <c r="K302" s="519"/>
      <c r="L302" s="492">
        <v>6.5160000000000001E-3</v>
      </c>
      <c r="M302" s="518">
        <v>6.4809999999999998E-3</v>
      </c>
      <c r="N302" s="518">
        <v>1.7279999999999999E-3</v>
      </c>
      <c r="O302" s="519"/>
      <c r="P302" s="492">
        <v>4.64E-3</v>
      </c>
      <c r="Q302" s="518">
        <v>4.614E-3</v>
      </c>
      <c r="R302" s="518">
        <v>1.2310000000000001E-3</v>
      </c>
      <c r="S302" s="519"/>
    </row>
    <row r="303" spans="2:19" s="463" customFormat="1" ht="15.75" customHeight="1" x14ac:dyDescent="0.35">
      <c r="B303" s="490"/>
      <c r="C303" s="491" t="s">
        <v>482</v>
      </c>
      <c r="D303" s="492">
        <v>1.1119999999999999E-3</v>
      </c>
      <c r="E303" s="518">
        <v>1.08E-4</v>
      </c>
      <c r="F303" s="518">
        <v>1.08E-4</v>
      </c>
      <c r="G303" s="520">
        <v>1.0039999999999999E-3</v>
      </c>
      <c r="H303" s="492">
        <v>1.1559999999999999E-3</v>
      </c>
      <c r="I303" s="518">
        <v>6.3999999999999997E-5</v>
      </c>
      <c r="J303" s="518">
        <v>6.3999999999999997E-5</v>
      </c>
      <c r="K303" s="520">
        <v>1.0920000000000001E-3</v>
      </c>
      <c r="L303" s="492">
        <v>1.1999999999999999E-3</v>
      </c>
      <c r="M303" s="518">
        <v>4.8999999999999998E-5</v>
      </c>
      <c r="N303" s="518">
        <v>4.8999999999999998E-5</v>
      </c>
      <c r="O303" s="520">
        <v>1.1509999999999999E-3</v>
      </c>
      <c r="P303" s="492">
        <v>2.4429999999999999E-3</v>
      </c>
      <c r="Q303" s="518">
        <v>1.13E-4</v>
      </c>
      <c r="R303" s="518">
        <v>1.13E-4</v>
      </c>
      <c r="S303" s="520">
        <v>2.33E-3</v>
      </c>
    </row>
    <row r="304" spans="2:19" s="463" customFormat="1" ht="15.75" customHeight="1" x14ac:dyDescent="0.35">
      <c r="B304" s="490"/>
      <c r="C304" s="491" t="s">
        <v>483</v>
      </c>
      <c r="D304" s="492">
        <v>1.8879999999999999E-3</v>
      </c>
      <c r="E304" s="518">
        <v>1.8879999999999999E-3</v>
      </c>
      <c r="F304" s="518">
        <v>2.8319999999999999E-3</v>
      </c>
      <c r="G304" s="519"/>
      <c r="H304" s="492">
        <v>1.8879999999999999E-3</v>
      </c>
      <c r="I304" s="518">
        <v>1.8879999999999999E-3</v>
      </c>
      <c r="J304" s="518">
        <v>2.8319999999999999E-3</v>
      </c>
      <c r="K304" s="519"/>
      <c r="L304" s="492">
        <v>1.8879999999999999E-3</v>
      </c>
      <c r="M304" s="518">
        <v>1.8879999999999999E-3</v>
      </c>
      <c r="N304" s="518">
        <v>2.8319999999999999E-3</v>
      </c>
      <c r="O304" s="519"/>
      <c r="P304" s="492">
        <v>1.8879999999999999E-3</v>
      </c>
      <c r="Q304" s="518">
        <v>1.8879999999999999E-3</v>
      </c>
      <c r="R304" s="518">
        <v>2.8319999999999999E-3</v>
      </c>
      <c r="S304" s="519"/>
    </row>
    <row r="305" spans="2:19" s="463" customFormat="1" ht="15.75" customHeight="1" x14ac:dyDescent="0.35">
      <c r="B305" s="490"/>
      <c r="C305" s="491" t="s">
        <v>484</v>
      </c>
      <c r="D305" s="492">
        <v>168.07413299999999</v>
      </c>
      <c r="E305" s="518">
        <v>168.06401099999999</v>
      </c>
      <c r="F305" s="518">
        <v>17.407795</v>
      </c>
      <c r="G305" s="519"/>
      <c r="H305" s="492">
        <v>168.26133400000001</v>
      </c>
      <c r="I305" s="518">
        <v>168.24646200000001</v>
      </c>
      <c r="J305" s="518">
        <v>17.444284</v>
      </c>
      <c r="K305" s="519"/>
      <c r="L305" s="492">
        <v>158.417811</v>
      </c>
      <c r="M305" s="518">
        <v>158.40292600000001</v>
      </c>
      <c r="N305" s="518">
        <v>16.459631999999999</v>
      </c>
      <c r="O305" s="519"/>
      <c r="P305" s="492">
        <v>156.843851</v>
      </c>
      <c r="Q305" s="518">
        <v>156.827673</v>
      </c>
      <c r="R305" s="518">
        <v>16.284946999999999</v>
      </c>
      <c r="S305" s="519"/>
    </row>
    <row r="306" spans="2:19" s="463" customFormat="1" ht="15.75" customHeight="1" x14ac:dyDescent="0.35">
      <c r="B306" s="490"/>
      <c r="C306" s="491" t="s">
        <v>485</v>
      </c>
      <c r="D306" s="492">
        <v>0</v>
      </c>
      <c r="E306" s="518">
        <v>0</v>
      </c>
      <c r="F306" s="518">
        <v>0</v>
      </c>
      <c r="G306" s="519"/>
      <c r="H306" s="492">
        <v>0</v>
      </c>
      <c r="I306" s="518">
        <v>0</v>
      </c>
      <c r="J306" s="518">
        <v>0</v>
      </c>
      <c r="K306" s="519"/>
      <c r="L306" s="492">
        <v>0</v>
      </c>
      <c r="M306" s="518">
        <v>0</v>
      </c>
      <c r="N306" s="518">
        <v>0</v>
      </c>
      <c r="O306" s="519"/>
      <c r="P306" s="492">
        <v>0</v>
      </c>
      <c r="Q306" s="518">
        <v>0</v>
      </c>
      <c r="R306" s="518">
        <v>0</v>
      </c>
      <c r="S306" s="519"/>
    </row>
    <row r="307" spans="2:19" s="463" customFormat="1" ht="15.75" customHeight="1" x14ac:dyDescent="0.35">
      <c r="B307" s="490"/>
      <c r="C307" s="491" t="s">
        <v>486</v>
      </c>
      <c r="D307" s="492">
        <v>2.281231</v>
      </c>
      <c r="E307" s="518">
        <v>2.2577189999999998</v>
      </c>
      <c r="F307" s="518">
        <v>2.2541760000000002</v>
      </c>
      <c r="G307" s="519"/>
      <c r="H307" s="492">
        <v>0.57798899999999998</v>
      </c>
      <c r="I307" s="518">
        <v>0.55627300000000002</v>
      </c>
      <c r="J307" s="518">
        <v>0.55627300000000002</v>
      </c>
      <c r="K307" s="519"/>
      <c r="L307" s="492">
        <v>0.54317300000000002</v>
      </c>
      <c r="M307" s="518">
        <v>0.52077300000000004</v>
      </c>
      <c r="N307" s="518">
        <v>0.52077300000000004</v>
      </c>
      <c r="O307" s="519"/>
      <c r="P307" s="492">
        <v>0.285746</v>
      </c>
      <c r="Q307" s="518">
        <v>0.285746</v>
      </c>
      <c r="R307" s="518">
        <v>0.285746</v>
      </c>
      <c r="S307" s="519"/>
    </row>
    <row r="308" spans="2:19" s="463" customFormat="1" ht="15.75" customHeight="1" x14ac:dyDescent="0.35">
      <c r="B308" s="490"/>
      <c r="C308" s="491" t="s">
        <v>487</v>
      </c>
      <c r="D308" s="492">
        <v>0</v>
      </c>
      <c r="E308" s="518">
        <v>0</v>
      </c>
      <c r="F308" s="518">
        <v>0</v>
      </c>
      <c r="G308" s="519"/>
      <c r="H308" s="492">
        <v>0</v>
      </c>
      <c r="I308" s="518">
        <v>0</v>
      </c>
      <c r="J308" s="518">
        <v>0</v>
      </c>
      <c r="K308" s="519"/>
      <c r="L308" s="492">
        <v>0</v>
      </c>
      <c r="M308" s="518">
        <v>0</v>
      </c>
      <c r="N308" s="518">
        <v>0</v>
      </c>
      <c r="O308" s="519"/>
      <c r="P308" s="492">
        <v>0</v>
      </c>
      <c r="Q308" s="518">
        <v>0</v>
      </c>
      <c r="R308" s="518">
        <v>0</v>
      </c>
      <c r="S308" s="519"/>
    </row>
    <row r="309" spans="2:19" s="463" customFormat="1" ht="15.75" hidden="1" customHeight="1" x14ac:dyDescent="0.35">
      <c r="B309" s="490"/>
      <c r="C309" s="491"/>
      <c r="D309" s="496"/>
      <c r="E309" s="521"/>
      <c r="F309" s="521"/>
      <c r="G309" s="522"/>
      <c r="H309" s="496"/>
      <c r="I309" s="521"/>
      <c r="J309" s="521"/>
      <c r="K309" s="522"/>
      <c r="L309" s="496"/>
      <c r="M309" s="521"/>
      <c r="N309" s="521"/>
      <c r="O309" s="522"/>
      <c r="P309" s="496"/>
      <c r="Q309" s="521"/>
      <c r="R309" s="521"/>
      <c r="S309" s="522"/>
    </row>
    <row r="310" spans="2:19" s="463" customFormat="1" ht="15.75" customHeight="1" thickBot="1" x14ac:dyDescent="0.4">
      <c r="B310" s="490"/>
      <c r="C310" s="498" t="s">
        <v>488</v>
      </c>
      <c r="D310" s="492">
        <v>0</v>
      </c>
      <c r="E310" s="518">
        <v>0</v>
      </c>
      <c r="F310" s="518">
        <v>0</v>
      </c>
      <c r="G310" s="519"/>
      <c r="H310" s="492">
        <v>0</v>
      </c>
      <c r="I310" s="518">
        <v>0</v>
      </c>
      <c r="J310" s="518">
        <v>0</v>
      </c>
      <c r="K310" s="519"/>
      <c r="L310" s="492">
        <v>0</v>
      </c>
      <c r="M310" s="518">
        <v>0</v>
      </c>
      <c r="N310" s="518">
        <v>0</v>
      </c>
      <c r="O310" s="519"/>
      <c r="P310" s="492">
        <v>0</v>
      </c>
      <c r="Q310" s="518">
        <v>0</v>
      </c>
      <c r="R310" s="518">
        <v>0</v>
      </c>
      <c r="S310" s="519"/>
    </row>
    <row r="311" spans="2:19" s="463" customFormat="1" ht="17.25" customHeight="1" thickBot="1" x14ac:dyDescent="0.4">
      <c r="B311" s="502"/>
      <c r="C311" s="523" t="s">
        <v>496</v>
      </c>
      <c r="D311" s="524"/>
      <c r="E311" s="525"/>
      <c r="F311" s="525"/>
      <c r="G311" s="526">
        <v>0.37901899999999999</v>
      </c>
      <c r="H311" s="524"/>
      <c r="I311" s="525"/>
      <c r="J311" s="525"/>
      <c r="K311" s="526">
        <v>0.38284600000000002</v>
      </c>
      <c r="L311" s="524"/>
      <c r="M311" s="525"/>
      <c r="N311" s="525"/>
      <c r="O311" s="526">
        <v>0.382438</v>
      </c>
      <c r="P311" s="524"/>
      <c r="Q311" s="525"/>
      <c r="R311" s="525"/>
      <c r="S311" s="526">
        <v>0.41209099999999999</v>
      </c>
    </row>
    <row r="312" spans="2:19" s="463" customFormat="1" ht="18" customHeight="1" x14ac:dyDescent="0.35">
      <c r="B312" s="507"/>
      <c r="D312" s="507" t="s">
        <v>490</v>
      </c>
      <c r="G312" s="7"/>
      <c r="K312" s="7"/>
      <c r="L312" s="7"/>
      <c r="M312" s="7"/>
      <c r="N312" s="7"/>
      <c r="O312" s="7"/>
      <c r="P312" s="7"/>
      <c r="Q312" s="7"/>
      <c r="R312" s="7"/>
      <c r="S312" s="7"/>
    </row>
    <row r="313" spans="2:19" s="463" customFormat="1" ht="18" customHeight="1" x14ac:dyDescent="0.35">
      <c r="B313" s="507"/>
      <c r="D313" s="507" t="s">
        <v>497</v>
      </c>
      <c r="G313" s="7"/>
      <c r="K313" s="7"/>
      <c r="L313" s="7"/>
      <c r="M313" s="7"/>
      <c r="N313" s="7"/>
      <c r="O313" s="7"/>
      <c r="P313" s="7"/>
      <c r="Q313" s="7"/>
      <c r="R313" s="7"/>
      <c r="S313" s="7"/>
    </row>
    <row r="314" spans="2:19" s="463" customFormat="1" ht="18" customHeight="1" x14ac:dyDescent="0.35">
      <c r="D314" s="537"/>
      <c r="E314" s="537"/>
      <c r="F314" s="537"/>
      <c r="G314" s="537"/>
      <c r="H314" s="537"/>
      <c r="I314" s="537"/>
      <c r="J314" s="537"/>
      <c r="K314" s="537"/>
      <c r="L314" s="537"/>
      <c r="M314" s="537"/>
      <c r="N314" s="537"/>
      <c r="O314" s="537"/>
      <c r="P314" s="537"/>
      <c r="Q314" s="537"/>
      <c r="R314" s="537"/>
      <c r="S314" s="537"/>
    </row>
    <row r="315" spans="2:19" s="463" customFormat="1" ht="14.5" x14ac:dyDescent="0.35">
      <c r="D315" s="537"/>
      <c r="E315" s="537"/>
      <c r="F315" s="537"/>
      <c r="G315" s="537"/>
      <c r="H315" s="537"/>
      <c r="I315" s="537"/>
      <c r="J315" s="537"/>
      <c r="K315" s="537"/>
      <c r="L315" s="537"/>
      <c r="M315" s="537"/>
      <c r="N315" s="537"/>
      <c r="O315" s="537"/>
      <c r="P315" s="537"/>
      <c r="Q315" s="537"/>
      <c r="R315" s="537"/>
      <c r="S315" s="537"/>
    </row>
    <row r="316" spans="2:19" s="463" customFormat="1" ht="14.5" x14ac:dyDescent="0.35">
      <c r="D316" s="537"/>
      <c r="E316" s="537"/>
      <c r="F316" s="537"/>
      <c r="G316" s="537"/>
      <c r="H316" s="537"/>
      <c r="I316" s="537"/>
      <c r="J316" s="537"/>
      <c r="K316" s="537"/>
      <c r="L316" s="537"/>
      <c r="M316" s="537"/>
      <c r="N316" s="537"/>
      <c r="O316" s="537"/>
      <c r="P316" s="537"/>
      <c r="Q316" s="537"/>
      <c r="R316" s="537"/>
      <c r="S316" s="537"/>
    </row>
    <row r="317" spans="2:19" s="463" customFormat="1" ht="14.5" x14ac:dyDescent="0.35">
      <c r="G317" s="7"/>
      <c r="K317" s="7"/>
      <c r="L317" s="7"/>
      <c r="M317" s="7"/>
      <c r="N317" s="7"/>
      <c r="O317" s="7"/>
      <c r="P317" s="7"/>
      <c r="Q317" s="7"/>
      <c r="R317" s="7"/>
      <c r="S317" s="7"/>
    </row>
    <row r="318" spans="2:19" s="463" customFormat="1" ht="14.5" x14ac:dyDescent="0.35">
      <c r="G318" s="7"/>
      <c r="K318" s="7"/>
      <c r="L318" s="7"/>
      <c r="M318" s="7"/>
      <c r="N318" s="7"/>
      <c r="O318" s="7"/>
      <c r="P318" s="7"/>
      <c r="Q318" s="7"/>
      <c r="R318" s="7"/>
      <c r="S318" s="7"/>
    </row>
    <row r="319" spans="2:19" s="463" customFormat="1" ht="14.5" x14ac:dyDescent="0.35">
      <c r="G319" s="7"/>
      <c r="K319" s="7"/>
      <c r="L319" s="7"/>
      <c r="M319" s="7"/>
      <c r="N319" s="7"/>
      <c r="O319" s="7"/>
      <c r="P319" s="7"/>
      <c r="Q319" s="7"/>
      <c r="R319" s="7"/>
      <c r="S319" s="7"/>
    </row>
    <row r="320" spans="2:19" s="463" customFormat="1" ht="14.5" x14ac:dyDescent="0.35">
      <c r="G320" s="7"/>
      <c r="K320" s="7"/>
      <c r="L320" s="7"/>
      <c r="M320" s="7"/>
      <c r="N320" s="7"/>
      <c r="O320" s="7"/>
      <c r="P320" s="7"/>
      <c r="Q320" s="7"/>
      <c r="R320" s="7"/>
      <c r="S320" s="7"/>
    </row>
    <row r="321" spans="7:19" s="463" customFormat="1" ht="14.5" x14ac:dyDescent="0.35">
      <c r="G321" s="7"/>
      <c r="K321" s="7"/>
      <c r="L321" s="7"/>
      <c r="M321" s="7"/>
      <c r="N321" s="7"/>
      <c r="O321" s="7"/>
      <c r="P321" s="7"/>
      <c r="Q321" s="7"/>
      <c r="R321" s="7"/>
      <c r="S321" s="7"/>
    </row>
    <row r="322" spans="7:19" s="463" customFormat="1" ht="14.5" x14ac:dyDescent="0.35">
      <c r="G322" s="7"/>
      <c r="K322" s="7"/>
      <c r="L322" s="7"/>
      <c r="M322" s="7"/>
      <c r="N322" s="7"/>
      <c r="O322" s="7"/>
      <c r="P322" s="7"/>
      <c r="Q322" s="7"/>
      <c r="R322" s="7"/>
      <c r="S322" s="7"/>
    </row>
    <row r="323" spans="7:19" s="463" customFormat="1" ht="14.5" x14ac:dyDescent="0.35">
      <c r="G323" s="7"/>
      <c r="K323" s="7"/>
      <c r="L323" s="7"/>
      <c r="M323" s="7"/>
      <c r="N323" s="7"/>
      <c r="O323" s="7"/>
      <c r="P323" s="7"/>
      <c r="Q323" s="7"/>
      <c r="R323" s="7"/>
      <c r="S323" s="7"/>
    </row>
    <row r="324" spans="7:19" s="463" customFormat="1" ht="14.5" x14ac:dyDescent="0.35">
      <c r="G324" s="7"/>
      <c r="K324" s="7"/>
      <c r="L324" s="7"/>
      <c r="M324" s="7"/>
      <c r="N324" s="7"/>
      <c r="O324" s="7"/>
      <c r="P324" s="7"/>
      <c r="Q324" s="7"/>
      <c r="R324" s="7"/>
      <c r="S324" s="7"/>
    </row>
    <row r="325" spans="7:19" s="463" customFormat="1" ht="14.5" x14ac:dyDescent="0.35">
      <c r="G325" s="7"/>
      <c r="K325" s="7"/>
      <c r="L325" s="7"/>
      <c r="M325" s="7"/>
      <c r="N325" s="7"/>
      <c r="O325" s="7"/>
      <c r="P325" s="7"/>
      <c r="Q325" s="7"/>
      <c r="R325" s="7"/>
      <c r="S325" s="7"/>
    </row>
    <row r="326" spans="7:19" s="463" customFormat="1" ht="14.5" x14ac:dyDescent="0.35">
      <c r="G326" s="7"/>
      <c r="K326" s="7"/>
      <c r="L326" s="7"/>
      <c r="M326" s="7"/>
      <c r="N326" s="7"/>
      <c r="O326" s="7"/>
      <c r="P326" s="7"/>
      <c r="Q326" s="7"/>
      <c r="R326" s="7"/>
      <c r="S326" s="7"/>
    </row>
    <row r="327" spans="7:19" s="463" customFormat="1" ht="14.5" x14ac:dyDescent="0.35">
      <c r="G327" s="7"/>
      <c r="K327" s="7"/>
      <c r="L327" s="7"/>
      <c r="M327" s="7"/>
      <c r="N327" s="7"/>
      <c r="O327" s="7"/>
      <c r="P327" s="7"/>
      <c r="Q327" s="7"/>
      <c r="R327" s="7"/>
      <c r="S327" s="7"/>
    </row>
    <row r="328" spans="7:19" s="463" customFormat="1" ht="14.5" x14ac:dyDescent="0.35">
      <c r="G328" s="7"/>
      <c r="K328" s="7"/>
      <c r="L328" s="7"/>
      <c r="M328" s="7"/>
      <c r="N328" s="7"/>
      <c r="O328" s="7"/>
      <c r="P328" s="7"/>
      <c r="Q328" s="7"/>
      <c r="R328" s="7"/>
      <c r="S328" s="7"/>
    </row>
    <row r="329" spans="7:19" s="463" customFormat="1" ht="14.5" x14ac:dyDescent="0.35">
      <c r="G329" s="7"/>
      <c r="K329" s="7"/>
      <c r="L329" s="7"/>
      <c r="M329" s="7"/>
      <c r="N329" s="7"/>
      <c r="O329" s="7"/>
      <c r="P329" s="7"/>
      <c r="Q329" s="7"/>
      <c r="R329" s="7"/>
      <c r="S329" s="7"/>
    </row>
    <row r="330" spans="7:19" s="463" customFormat="1" ht="14.5" x14ac:dyDescent="0.35">
      <c r="G330" s="7"/>
      <c r="K330" s="7"/>
      <c r="L330" s="7"/>
      <c r="M330" s="7"/>
      <c r="N330" s="7"/>
      <c r="O330" s="7"/>
      <c r="P330" s="7"/>
      <c r="Q330" s="7"/>
      <c r="R330" s="7"/>
      <c r="S330" s="7"/>
    </row>
    <row r="331" spans="7:19" s="463" customFormat="1" ht="14.5" x14ac:dyDescent="0.35">
      <c r="G331" s="7"/>
      <c r="K331" s="7"/>
      <c r="L331" s="7"/>
      <c r="M331" s="7"/>
      <c r="N331" s="7"/>
      <c r="O331" s="7"/>
      <c r="P331" s="7"/>
      <c r="Q331" s="7"/>
      <c r="R331" s="7"/>
      <c r="S331" s="7"/>
    </row>
    <row r="332" spans="7:19" s="463" customFormat="1" ht="14.5" x14ac:dyDescent="0.35">
      <c r="G332" s="7"/>
      <c r="K332" s="7"/>
      <c r="L332" s="7"/>
      <c r="M332" s="7"/>
      <c r="N332" s="7"/>
      <c r="O332" s="7"/>
      <c r="P332" s="7"/>
      <c r="Q332" s="7"/>
      <c r="R332" s="7"/>
      <c r="S332" s="7"/>
    </row>
    <row r="333" spans="7:19" s="463" customFormat="1" ht="14.5" x14ac:dyDescent="0.35">
      <c r="G333" s="7"/>
      <c r="K333" s="7"/>
      <c r="L333" s="7"/>
      <c r="M333" s="7"/>
      <c r="N333" s="7"/>
      <c r="O333" s="7"/>
      <c r="P333" s="7"/>
      <c r="Q333" s="7"/>
      <c r="R333" s="7"/>
      <c r="S333" s="7"/>
    </row>
    <row r="334" spans="7:19" s="463" customFormat="1" ht="14.5" x14ac:dyDescent="0.35">
      <c r="G334" s="7"/>
      <c r="K334" s="7"/>
      <c r="L334" s="7"/>
      <c r="M334" s="7"/>
      <c r="N334" s="7"/>
      <c r="O334" s="7"/>
      <c r="P334" s="7"/>
      <c r="Q334" s="7"/>
      <c r="R334" s="7"/>
      <c r="S334" s="7"/>
    </row>
    <row r="335" spans="7:19" s="463" customFormat="1" ht="14.5" x14ac:dyDescent="0.35">
      <c r="G335" s="7"/>
      <c r="K335" s="7"/>
      <c r="L335" s="7"/>
      <c r="M335" s="7"/>
      <c r="N335" s="7"/>
      <c r="O335" s="7"/>
      <c r="P335" s="7"/>
      <c r="Q335" s="7"/>
      <c r="R335" s="7"/>
      <c r="S335" s="7"/>
    </row>
    <row r="336" spans="7:19" s="463" customFormat="1" ht="14.5" x14ac:dyDescent="0.35">
      <c r="G336" s="7"/>
      <c r="K336" s="7"/>
      <c r="L336" s="7"/>
      <c r="M336" s="7"/>
      <c r="N336" s="7"/>
      <c r="O336" s="7"/>
      <c r="P336" s="7"/>
      <c r="Q336" s="7"/>
      <c r="R336" s="7"/>
      <c r="S336" s="7"/>
    </row>
    <row r="337" spans="7:19" s="463" customFormat="1" ht="14.5" x14ac:dyDescent="0.35">
      <c r="G337" s="7"/>
      <c r="K337" s="7"/>
      <c r="L337" s="7"/>
      <c r="M337" s="7"/>
      <c r="N337" s="7"/>
      <c r="O337" s="7"/>
      <c r="P337" s="7"/>
      <c r="Q337" s="7"/>
      <c r="R337" s="7"/>
      <c r="S337" s="7"/>
    </row>
    <row r="338" spans="7:19" s="463" customFormat="1" ht="14.5" x14ac:dyDescent="0.35">
      <c r="G338" s="7"/>
      <c r="K338" s="7"/>
      <c r="L338" s="7"/>
      <c r="M338" s="7"/>
      <c r="N338" s="7"/>
      <c r="O338" s="7"/>
      <c r="P338" s="7"/>
      <c r="Q338" s="7"/>
      <c r="R338" s="7"/>
      <c r="S338" s="7"/>
    </row>
    <row r="339" spans="7:19" s="463" customFormat="1" ht="14.5" x14ac:dyDescent="0.35">
      <c r="G339" s="7"/>
      <c r="K339" s="7"/>
      <c r="L339" s="7"/>
      <c r="M339" s="7"/>
      <c r="N339" s="7"/>
      <c r="O339" s="7"/>
      <c r="P339" s="7"/>
      <c r="Q339" s="7"/>
      <c r="R339" s="7"/>
      <c r="S339" s="7"/>
    </row>
    <row r="340" spans="7:19" s="463" customFormat="1" ht="14.5" x14ac:dyDescent="0.35">
      <c r="G340" s="7"/>
      <c r="K340" s="7"/>
      <c r="L340" s="7"/>
      <c r="M340" s="7"/>
      <c r="N340" s="7"/>
      <c r="O340" s="7"/>
      <c r="P340" s="7"/>
      <c r="Q340" s="7"/>
      <c r="R340" s="7"/>
      <c r="S340" s="7"/>
    </row>
    <row r="341" spans="7:19" s="463" customFormat="1" ht="14.5" x14ac:dyDescent="0.35">
      <c r="G341" s="7"/>
      <c r="K341" s="7"/>
      <c r="L341" s="7"/>
      <c r="M341" s="7"/>
      <c r="N341" s="7"/>
      <c r="O341" s="7"/>
      <c r="P341" s="7"/>
      <c r="Q341" s="7"/>
      <c r="R341" s="7"/>
      <c r="S341" s="7"/>
    </row>
    <row r="342" spans="7:19" s="463" customFormat="1" ht="14.5" x14ac:dyDescent="0.35">
      <c r="G342" s="7"/>
      <c r="K342" s="7"/>
      <c r="L342" s="7"/>
      <c r="M342" s="7"/>
      <c r="N342" s="7"/>
      <c r="O342" s="7"/>
      <c r="P342" s="7"/>
      <c r="Q342" s="7"/>
      <c r="R342" s="7"/>
      <c r="S342" s="7"/>
    </row>
    <row r="343" spans="7:19" s="463" customFormat="1" ht="14.5" x14ac:dyDescent="0.35">
      <c r="G343" s="7"/>
      <c r="K343" s="7"/>
      <c r="L343" s="7"/>
      <c r="M343" s="7"/>
      <c r="N343" s="7"/>
      <c r="O343" s="7"/>
      <c r="P343" s="7"/>
      <c r="Q343" s="7"/>
      <c r="R343" s="7"/>
      <c r="S343" s="7"/>
    </row>
    <row r="344" spans="7:19" s="463" customFormat="1" ht="14.5" x14ac:dyDescent="0.35">
      <c r="G344" s="7"/>
      <c r="K344" s="7"/>
      <c r="L344" s="7"/>
      <c r="M344" s="7"/>
      <c r="N344" s="7"/>
      <c r="O344" s="7"/>
      <c r="P344" s="7"/>
      <c r="Q344" s="7"/>
      <c r="R344" s="7"/>
      <c r="S344" s="7"/>
    </row>
    <row r="345" spans="7:19" s="463" customFormat="1" ht="14.5" x14ac:dyDescent="0.35">
      <c r="G345" s="7"/>
      <c r="K345" s="7"/>
      <c r="L345" s="7"/>
      <c r="M345" s="7"/>
      <c r="N345" s="7"/>
      <c r="O345" s="7"/>
      <c r="P345" s="7"/>
      <c r="Q345" s="7"/>
      <c r="R345" s="7"/>
      <c r="S345" s="7"/>
    </row>
    <row r="346" spans="7:19" s="463" customFormat="1" ht="14.5" x14ac:dyDescent="0.35">
      <c r="G346" s="7"/>
      <c r="K346" s="7"/>
      <c r="L346" s="7"/>
      <c r="M346" s="7"/>
      <c r="N346" s="7"/>
      <c r="O346" s="7"/>
      <c r="P346" s="7"/>
      <c r="Q346" s="7"/>
      <c r="R346" s="7"/>
      <c r="S346" s="7"/>
    </row>
    <row r="347" spans="7:19" s="463" customFormat="1" ht="14.5" x14ac:dyDescent="0.35">
      <c r="G347" s="7"/>
      <c r="K347" s="7"/>
      <c r="L347" s="7"/>
      <c r="M347" s="7"/>
      <c r="N347" s="7"/>
      <c r="O347" s="7"/>
      <c r="P347" s="7"/>
      <c r="Q347" s="7"/>
      <c r="R347" s="7"/>
      <c r="S347" s="7"/>
    </row>
    <row r="348" spans="7:19" s="463" customFormat="1" ht="14.5" x14ac:dyDescent="0.35">
      <c r="G348" s="7"/>
      <c r="K348" s="7"/>
      <c r="L348" s="7"/>
      <c r="M348" s="7"/>
      <c r="N348" s="7"/>
      <c r="O348" s="7"/>
      <c r="P348" s="7"/>
      <c r="Q348" s="7"/>
      <c r="R348" s="7"/>
      <c r="S348" s="7"/>
    </row>
    <row r="349" spans="7:19" s="463" customFormat="1" ht="14.5" x14ac:dyDescent="0.35">
      <c r="G349" s="7"/>
      <c r="K349" s="7"/>
      <c r="L349" s="7"/>
      <c r="M349" s="7"/>
      <c r="N349" s="7"/>
      <c r="O349" s="7"/>
      <c r="P349" s="7"/>
      <c r="Q349" s="7"/>
      <c r="R349" s="7"/>
      <c r="S349" s="7"/>
    </row>
    <row r="350" spans="7:19" s="463" customFormat="1" ht="14.5" x14ac:dyDescent="0.35">
      <c r="G350" s="7"/>
      <c r="K350" s="7"/>
      <c r="L350" s="7"/>
      <c r="M350" s="7"/>
      <c r="N350" s="7"/>
      <c r="O350" s="7"/>
      <c r="P350" s="7"/>
      <c r="Q350" s="7"/>
      <c r="R350" s="7"/>
      <c r="S350" s="7"/>
    </row>
    <row r="351" spans="7:19" s="463" customFormat="1" ht="14.5" x14ac:dyDescent="0.35">
      <c r="G351" s="7"/>
      <c r="K351" s="7"/>
      <c r="L351" s="7"/>
      <c r="M351" s="7"/>
      <c r="N351" s="7"/>
      <c r="O351" s="7"/>
      <c r="P351" s="7"/>
      <c r="Q351" s="7"/>
      <c r="R351" s="7"/>
      <c r="S351" s="7"/>
    </row>
    <row r="352" spans="7:19" s="463" customFormat="1" ht="14.5" x14ac:dyDescent="0.35">
      <c r="G352" s="7"/>
      <c r="K352" s="7"/>
      <c r="L352" s="7"/>
      <c r="M352" s="7"/>
      <c r="N352" s="7"/>
      <c r="O352" s="7"/>
      <c r="P352" s="7"/>
      <c r="Q352" s="7"/>
      <c r="R352" s="7"/>
      <c r="S352" s="7"/>
    </row>
    <row r="353" spans="7:19" s="463" customFormat="1" ht="14.5" x14ac:dyDescent="0.35">
      <c r="G353" s="7"/>
      <c r="K353" s="7"/>
      <c r="L353" s="7"/>
      <c r="M353" s="7"/>
      <c r="N353" s="7"/>
      <c r="O353" s="7"/>
      <c r="P353" s="7"/>
      <c r="Q353" s="7"/>
      <c r="R353" s="7"/>
      <c r="S353" s="7"/>
    </row>
    <row r="354" spans="7:19" s="463" customFormat="1" ht="14.5" x14ac:dyDescent="0.35">
      <c r="G354" s="7"/>
      <c r="K354" s="7"/>
      <c r="L354" s="7"/>
      <c r="M354" s="7"/>
      <c r="N354" s="7"/>
      <c r="O354" s="7"/>
      <c r="P354" s="7"/>
      <c r="Q354" s="7"/>
      <c r="R354" s="7"/>
      <c r="S354" s="7"/>
    </row>
    <row r="355" spans="7:19" s="463" customFormat="1" ht="14.5" x14ac:dyDescent="0.35">
      <c r="G355" s="7"/>
      <c r="K355" s="7"/>
      <c r="L355" s="7"/>
      <c r="M355" s="7"/>
      <c r="N355" s="7"/>
      <c r="O355" s="7"/>
      <c r="P355" s="7"/>
      <c r="Q355" s="7"/>
      <c r="R355" s="7"/>
      <c r="S355" s="7"/>
    </row>
    <row r="356" spans="7:19" s="463" customFormat="1" ht="14.5" x14ac:dyDescent="0.35">
      <c r="G356" s="7"/>
      <c r="K356" s="7"/>
      <c r="L356" s="7"/>
      <c r="M356" s="7"/>
      <c r="N356" s="7"/>
      <c r="O356" s="7"/>
      <c r="P356" s="7"/>
      <c r="Q356" s="7"/>
      <c r="R356" s="7"/>
      <c r="S356" s="7"/>
    </row>
    <row r="357" spans="7:19" s="463" customFormat="1" ht="14.5" x14ac:dyDescent="0.35">
      <c r="G357" s="7"/>
      <c r="K357" s="7"/>
      <c r="L357" s="7"/>
      <c r="M357" s="7"/>
      <c r="N357" s="7"/>
      <c r="O357" s="7"/>
      <c r="P357" s="7"/>
      <c r="Q357" s="7"/>
      <c r="R357" s="7"/>
      <c r="S357" s="7"/>
    </row>
    <row r="358" spans="7:19" s="463" customFormat="1" ht="14.5" x14ac:dyDescent="0.35">
      <c r="G358" s="7"/>
      <c r="K358" s="7"/>
      <c r="L358" s="7"/>
      <c r="M358" s="7"/>
      <c r="N358" s="7"/>
      <c r="O358" s="7"/>
      <c r="P358" s="7"/>
      <c r="Q358" s="7"/>
      <c r="R358" s="7"/>
      <c r="S358" s="7"/>
    </row>
    <row r="359" spans="7:19" s="463" customFormat="1" ht="14.5" x14ac:dyDescent="0.35">
      <c r="G359" s="7"/>
      <c r="K359" s="7"/>
      <c r="L359" s="7"/>
      <c r="M359" s="7"/>
      <c r="N359" s="7"/>
      <c r="O359" s="7"/>
      <c r="P359" s="7"/>
      <c r="Q359" s="7"/>
      <c r="R359" s="7"/>
      <c r="S359" s="7"/>
    </row>
    <row r="360" spans="7:19" s="463" customFormat="1" ht="14.5" x14ac:dyDescent="0.35">
      <c r="G360" s="7"/>
      <c r="K360" s="7"/>
      <c r="L360" s="7"/>
      <c r="M360" s="7"/>
      <c r="N360" s="7"/>
      <c r="O360" s="7"/>
      <c r="P360" s="7"/>
      <c r="Q360" s="7"/>
      <c r="R360" s="7"/>
      <c r="S360" s="7"/>
    </row>
    <row r="361" spans="7:19" s="463" customFormat="1" ht="14.5" x14ac:dyDescent="0.35">
      <c r="G361" s="7"/>
      <c r="K361" s="7"/>
      <c r="L361" s="7"/>
      <c r="M361" s="7"/>
      <c r="N361" s="7"/>
      <c r="O361" s="7"/>
      <c r="P361" s="7"/>
      <c r="Q361" s="7"/>
      <c r="R361" s="7"/>
      <c r="S361" s="7"/>
    </row>
    <row r="362" spans="7:19" s="463" customFormat="1" ht="14.5" x14ac:dyDescent="0.35">
      <c r="G362" s="7"/>
      <c r="K362" s="7"/>
      <c r="L362" s="7"/>
      <c r="M362" s="7"/>
      <c r="N362" s="7"/>
      <c r="O362" s="7"/>
      <c r="P362" s="7"/>
      <c r="Q362" s="7"/>
      <c r="R362" s="7"/>
      <c r="S362" s="7"/>
    </row>
    <row r="363" spans="7:19" s="463" customFormat="1" ht="14.5" x14ac:dyDescent="0.35">
      <c r="G363" s="7"/>
      <c r="K363" s="7"/>
      <c r="L363" s="7"/>
      <c r="M363" s="7"/>
      <c r="N363" s="7"/>
      <c r="O363" s="7"/>
      <c r="P363" s="7"/>
      <c r="Q363" s="7"/>
      <c r="R363" s="7"/>
      <c r="S363" s="7"/>
    </row>
    <row r="364" spans="7:19" s="463" customFormat="1" ht="14.5" x14ac:dyDescent="0.35">
      <c r="G364" s="7"/>
      <c r="K364" s="7"/>
      <c r="L364" s="7"/>
      <c r="M364" s="7"/>
      <c r="N364" s="7"/>
      <c r="O364" s="7"/>
      <c r="P364" s="7"/>
      <c r="Q364" s="7"/>
      <c r="R364" s="7"/>
      <c r="S364" s="7"/>
    </row>
    <row r="365" spans="7:19" s="463" customFormat="1" ht="14.5" x14ac:dyDescent="0.35">
      <c r="G365" s="7"/>
      <c r="K365" s="7"/>
      <c r="L365" s="7"/>
      <c r="M365" s="7"/>
      <c r="N365" s="7"/>
      <c r="O365" s="7"/>
      <c r="P365" s="7"/>
      <c r="Q365" s="7"/>
      <c r="R365" s="7"/>
      <c r="S365" s="7"/>
    </row>
    <row r="366" spans="7:19" s="463" customFormat="1" ht="14.5" x14ac:dyDescent="0.35">
      <c r="G366" s="7"/>
      <c r="K366" s="7"/>
      <c r="L366" s="7"/>
      <c r="M366" s="7"/>
      <c r="N366" s="7"/>
      <c r="O366" s="7"/>
      <c r="P366" s="7"/>
      <c r="Q366" s="7"/>
      <c r="R366" s="7"/>
      <c r="S366" s="7"/>
    </row>
    <row r="367" spans="7:19" s="463" customFormat="1" ht="14.5" x14ac:dyDescent="0.35">
      <c r="G367" s="7"/>
      <c r="K367" s="7"/>
      <c r="L367" s="7"/>
      <c r="M367" s="7"/>
      <c r="N367" s="7"/>
      <c r="O367" s="7"/>
      <c r="P367" s="7"/>
      <c r="Q367" s="7"/>
      <c r="R367" s="7"/>
      <c r="S367" s="7"/>
    </row>
  </sheetData>
  <sheetProtection algorithmName="SHA-512" hashValue="B3JQ1tD0UWhfZAhKgSthZLu9QZBFRvbl0n43UaA0+fYjLfuQEav5cLsaXheHBGoVEmABGonzPRVmpHLiu5de3w==" saltValue="XKUSXu2xATRTk/QKOxKqSQ==" spinCount="100000" sheet="1" objects="1" scenarios="1" formatCells="0" formatColumns="0" formatRows="0"/>
  <dataConsolidate link="1"/>
  <mergeCells count="239">
    <mergeCell ref="P289:P290"/>
    <mergeCell ref="Q289:Q290"/>
    <mergeCell ref="R289:R290"/>
    <mergeCell ref="S289:S290"/>
    <mergeCell ref="B291:B311"/>
    <mergeCell ref="D314:K316"/>
    <mergeCell ref="L314:S316"/>
    <mergeCell ref="J289:J290"/>
    <mergeCell ref="K289:K290"/>
    <mergeCell ref="L289:L290"/>
    <mergeCell ref="M289:M290"/>
    <mergeCell ref="N289:N290"/>
    <mergeCell ref="O289:O290"/>
    <mergeCell ref="D288:G288"/>
    <mergeCell ref="H288:K288"/>
    <mergeCell ref="L288:O288"/>
    <mergeCell ref="P288:S288"/>
    <mergeCell ref="D289:D290"/>
    <mergeCell ref="E289:E290"/>
    <mergeCell ref="F289:F290"/>
    <mergeCell ref="G289:G290"/>
    <mergeCell ref="H289:H290"/>
    <mergeCell ref="I289:I290"/>
    <mergeCell ref="P261:P262"/>
    <mergeCell ref="Q261:Q262"/>
    <mergeCell ref="R261:R262"/>
    <mergeCell ref="S261:S262"/>
    <mergeCell ref="B263:B283"/>
    <mergeCell ref="D287:K287"/>
    <mergeCell ref="L287:S287"/>
    <mergeCell ref="J261:J262"/>
    <mergeCell ref="K261:K262"/>
    <mergeCell ref="L261:L262"/>
    <mergeCell ref="M261:M262"/>
    <mergeCell ref="N261:N262"/>
    <mergeCell ref="O261:O262"/>
    <mergeCell ref="D260:G260"/>
    <mergeCell ref="H260:K260"/>
    <mergeCell ref="L260:O260"/>
    <mergeCell ref="P260:S260"/>
    <mergeCell ref="D261:D262"/>
    <mergeCell ref="E261:E262"/>
    <mergeCell ref="F261:F262"/>
    <mergeCell ref="G261:G262"/>
    <mergeCell ref="H261:H262"/>
    <mergeCell ref="I261:I262"/>
    <mergeCell ref="P233:P234"/>
    <mergeCell ref="Q233:Q234"/>
    <mergeCell ref="R233:R234"/>
    <mergeCell ref="S233:S234"/>
    <mergeCell ref="B235:B255"/>
    <mergeCell ref="D259:K259"/>
    <mergeCell ref="L259:S259"/>
    <mergeCell ref="J233:J234"/>
    <mergeCell ref="K233:K234"/>
    <mergeCell ref="L233:L234"/>
    <mergeCell ref="M233:M234"/>
    <mergeCell ref="N233:N234"/>
    <mergeCell ref="O233:O234"/>
    <mergeCell ref="D232:G232"/>
    <mergeCell ref="H232:K232"/>
    <mergeCell ref="L232:O232"/>
    <mergeCell ref="P232:S232"/>
    <mergeCell ref="D233:D234"/>
    <mergeCell ref="E233:E234"/>
    <mergeCell ref="F233:F234"/>
    <mergeCell ref="G233:G234"/>
    <mergeCell ref="H233:H234"/>
    <mergeCell ref="I233:I234"/>
    <mergeCell ref="P205:P206"/>
    <mergeCell ref="Q205:Q206"/>
    <mergeCell ref="R205:R206"/>
    <mergeCell ref="S205:S206"/>
    <mergeCell ref="B207:B227"/>
    <mergeCell ref="D231:K231"/>
    <mergeCell ref="L231:S231"/>
    <mergeCell ref="J205:J206"/>
    <mergeCell ref="K205:K206"/>
    <mergeCell ref="L205:L206"/>
    <mergeCell ref="M205:M206"/>
    <mergeCell ref="N205:N206"/>
    <mergeCell ref="O205:O206"/>
    <mergeCell ref="D204:G204"/>
    <mergeCell ref="H204:K204"/>
    <mergeCell ref="L204:O204"/>
    <mergeCell ref="P204:S204"/>
    <mergeCell ref="D205:D206"/>
    <mergeCell ref="E205:E206"/>
    <mergeCell ref="F205:F206"/>
    <mergeCell ref="G205:G206"/>
    <mergeCell ref="H205:H206"/>
    <mergeCell ref="I205:I206"/>
    <mergeCell ref="P177:P178"/>
    <mergeCell ref="Q177:Q178"/>
    <mergeCell ref="R177:R178"/>
    <mergeCell ref="S177:S178"/>
    <mergeCell ref="B179:B199"/>
    <mergeCell ref="D203:K203"/>
    <mergeCell ref="L203:S203"/>
    <mergeCell ref="J177:J178"/>
    <mergeCell ref="K177:K178"/>
    <mergeCell ref="L177:L178"/>
    <mergeCell ref="M177:M178"/>
    <mergeCell ref="N177:N178"/>
    <mergeCell ref="O177:O178"/>
    <mergeCell ref="D176:G176"/>
    <mergeCell ref="H176:K176"/>
    <mergeCell ref="L176:O176"/>
    <mergeCell ref="P176:S176"/>
    <mergeCell ref="D177:D178"/>
    <mergeCell ref="E177:E178"/>
    <mergeCell ref="F177:F178"/>
    <mergeCell ref="G177:G178"/>
    <mergeCell ref="H177:H178"/>
    <mergeCell ref="I177:I178"/>
    <mergeCell ref="P149:P150"/>
    <mergeCell ref="Q149:Q150"/>
    <mergeCell ref="R149:R150"/>
    <mergeCell ref="S149:S150"/>
    <mergeCell ref="B151:B171"/>
    <mergeCell ref="D175:K175"/>
    <mergeCell ref="L175:S175"/>
    <mergeCell ref="J149:J150"/>
    <mergeCell ref="K149:K150"/>
    <mergeCell ref="L149:L150"/>
    <mergeCell ref="M149:M150"/>
    <mergeCell ref="N149:N150"/>
    <mergeCell ref="O149:O150"/>
    <mergeCell ref="D148:G148"/>
    <mergeCell ref="H148:K148"/>
    <mergeCell ref="L148:O148"/>
    <mergeCell ref="P148:S148"/>
    <mergeCell ref="D149:D150"/>
    <mergeCell ref="E149:E150"/>
    <mergeCell ref="F149:F150"/>
    <mergeCell ref="G149:G150"/>
    <mergeCell ref="H149:H150"/>
    <mergeCell ref="I149:I150"/>
    <mergeCell ref="P121:P122"/>
    <mergeCell ref="Q121:Q122"/>
    <mergeCell ref="R121:R122"/>
    <mergeCell ref="S121:S122"/>
    <mergeCell ref="B123:B143"/>
    <mergeCell ref="D147:K147"/>
    <mergeCell ref="L147:S147"/>
    <mergeCell ref="J121:J122"/>
    <mergeCell ref="K121:K122"/>
    <mergeCell ref="L121:L122"/>
    <mergeCell ref="M121:M122"/>
    <mergeCell ref="N121:N122"/>
    <mergeCell ref="O121:O122"/>
    <mergeCell ref="D120:G120"/>
    <mergeCell ref="H120:K120"/>
    <mergeCell ref="L120:O120"/>
    <mergeCell ref="P120:S120"/>
    <mergeCell ref="D121:D122"/>
    <mergeCell ref="E121:E122"/>
    <mergeCell ref="F121:F122"/>
    <mergeCell ref="G121:G122"/>
    <mergeCell ref="H121:H122"/>
    <mergeCell ref="I121:I122"/>
    <mergeCell ref="P93:P94"/>
    <mergeCell ref="Q93:Q94"/>
    <mergeCell ref="R93:R94"/>
    <mergeCell ref="S93:S94"/>
    <mergeCell ref="B95:B115"/>
    <mergeCell ref="D119:K119"/>
    <mergeCell ref="L119:S119"/>
    <mergeCell ref="J93:J94"/>
    <mergeCell ref="K93:K94"/>
    <mergeCell ref="L93:L94"/>
    <mergeCell ref="M93:M94"/>
    <mergeCell ref="N93:N94"/>
    <mergeCell ref="O93:O94"/>
    <mergeCell ref="D92:G92"/>
    <mergeCell ref="H92:K92"/>
    <mergeCell ref="L92:O92"/>
    <mergeCell ref="P92:S92"/>
    <mergeCell ref="D93:D94"/>
    <mergeCell ref="E93:E94"/>
    <mergeCell ref="F93:F94"/>
    <mergeCell ref="G93:G94"/>
    <mergeCell ref="H93:H94"/>
    <mergeCell ref="I93:I94"/>
    <mergeCell ref="P65:P66"/>
    <mergeCell ref="Q65:Q66"/>
    <mergeCell ref="R65:R66"/>
    <mergeCell ref="S65:S66"/>
    <mergeCell ref="B67:B87"/>
    <mergeCell ref="D91:K91"/>
    <mergeCell ref="L91:S91"/>
    <mergeCell ref="J65:J66"/>
    <mergeCell ref="K65:K66"/>
    <mergeCell ref="L65:L66"/>
    <mergeCell ref="M65:M66"/>
    <mergeCell ref="N65:N66"/>
    <mergeCell ref="O65:O66"/>
    <mergeCell ref="D64:G64"/>
    <mergeCell ref="H64:K64"/>
    <mergeCell ref="L64:O64"/>
    <mergeCell ref="P64:S64"/>
    <mergeCell ref="D65:D66"/>
    <mergeCell ref="E65:E66"/>
    <mergeCell ref="F65:F66"/>
    <mergeCell ref="G65:G66"/>
    <mergeCell ref="H65:H66"/>
    <mergeCell ref="I65:I66"/>
    <mergeCell ref="D37:G37"/>
    <mergeCell ref="H37:K37"/>
    <mergeCell ref="L37:O37"/>
    <mergeCell ref="P37:S37"/>
    <mergeCell ref="B39:B59"/>
    <mergeCell ref="D63:K63"/>
    <mergeCell ref="L63:S63"/>
    <mergeCell ref="P8:P9"/>
    <mergeCell ref="Q8:Q9"/>
    <mergeCell ref="R8:R9"/>
    <mergeCell ref="S8:S9"/>
    <mergeCell ref="B10:B30"/>
    <mergeCell ref="D36:K36"/>
    <mergeCell ref="L36:S36"/>
    <mergeCell ref="J8:J9"/>
    <mergeCell ref="K8:K9"/>
    <mergeCell ref="L8:L9"/>
    <mergeCell ref="M8:M9"/>
    <mergeCell ref="N8:N9"/>
    <mergeCell ref="O8:O9"/>
    <mergeCell ref="D8:D9"/>
    <mergeCell ref="E8:E9"/>
    <mergeCell ref="F8:F9"/>
    <mergeCell ref="G8:G9"/>
    <mergeCell ref="H8:H9"/>
    <mergeCell ref="I8:I9"/>
    <mergeCell ref="D6:K6"/>
    <mergeCell ref="L6:S6"/>
    <mergeCell ref="D7:G7"/>
    <mergeCell ref="H7:K7"/>
    <mergeCell ref="L7:O7"/>
    <mergeCell ref="P7:S7"/>
  </mergeCells>
  <pageMargins left="0.70866141732283472" right="0.70866141732283472" top="0.74803149606299213" bottom="0.74803149606299213" header="0.31496062992125984" footer="0.31496062992125984"/>
  <pageSetup paperSize="9" scale="22" fitToHeight="3" orientation="portrait" r:id="rId1"/>
  <headerFooter>
    <oddHeader>&amp;L&amp;"Aptos"&amp;12&amp;K000000 EBA Regular Use&amp;1#_x000D_</oddHeader>
  </headerFooter>
  <rowBreaks count="1" manualBreakCount="1">
    <brk id="146" max="18" man="1"/>
  </rowBreaks>
  <colBreaks count="1" manualBreakCount="1">
    <brk id="11" max="31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EE2C1-123D-43D1-9D37-5B3ACC233F0B}">
  <dimension ref="B1:AA273"/>
  <sheetViews>
    <sheetView showGridLines="0" topLeftCell="C221" zoomScale="55" zoomScaleNormal="55" zoomScaleSheetLayoutView="40" workbookViewId="0">
      <selection activeCell="D247" sqref="D247:AA247"/>
    </sheetView>
  </sheetViews>
  <sheetFormatPr defaultColWidth="9.1796875" defaultRowHeight="0" customHeight="1" zeroHeight="1" x14ac:dyDescent="0.55000000000000004"/>
  <cols>
    <col min="1" max="1" width="2.54296875" style="463" customWidth="1"/>
    <col min="2" max="2" width="46.453125" style="459" customWidth="1"/>
    <col min="3" max="3" width="79.453125" style="463" customWidth="1"/>
    <col min="4" max="6" width="14.54296875" style="463" customWidth="1"/>
    <col min="7" max="7" width="21.1796875" style="463" customWidth="1"/>
    <col min="8" max="12" width="14.54296875" style="463" customWidth="1"/>
    <col min="13" max="13" width="21.1796875" style="463" customWidth="1"/>
    <col min="14" max="18" width="14.54296875" style="463" customWidth="1"/>
    <col min="19" max="19" width="21.1796875" style="463" customWidth="1"/>
    <col min="20" max="24" width="14.54296875" style="463" customWidth="1"/>
    <col min="25" max="25" width="21.1796875" style="463" customWidth="1"/>
    <col min="26" max="27" width="14.54296875" style="463" customWidth="1"/>
    <col min="28" max="16384" width="9.1796875" style="463"/>
  </cols>
  <sheetData>
    <row r="1" spans="2:27" s="457" customFormat="1" ht="23.5" x14ac:dyDescent="0.55000000000000004">
      <c r="B1" s="456"/>
      <c r="C1" s="458"/>
      <c r="D1" s="458">
        <v>202309</v>
      </c>
      <c r="E1" s="458">
        <v>202309</v>
      </c>
      <c r="F1" s="458">
        <v>202309</v>
      </c>
      <c r="G1" s="458">
        <v>202309</v>
      </c>
      <c r="H1" s="458">
        <v>202309</v>
      </c>
      <c r="I1" s="458">
        <v>202309</v>
      </c>
      <c r="J1" s="458">
        <v>202312</v>
      </c>
      <c r="K1" s="458">
        <v>202312</v>
      </c>
      <c r="L1" s="458">
        <v>202312</v>
      </c>
      <c r="M1" s="458">
        <v>202312</v>
      </c>
      <c r="N1" s="458">
        <v>202312</v>
      </c>
      <c r="O1" s="458">
        <v>202312</v>
      </c>
      <c r="P1" s="458">
        <v>202403</v>
      </c>
      <c r="Q1" s="458">
        <v>202403</v>
      </c>
      <c r="R1" s="458">
        <v>202403</v>
      </c>
      <c r="S1" s="458">
        <v>202403</v>
      </c>
      <c r="T1" s="458">
        <v>202403</v>
      </c>
      <c r="U1" s="458">
        <v>202403</v>
      </c>
      <c r="V1" s="458">
        <v>202406</v>
      </c>
      <c r="W1" s="458">
        <v>202406</v>
      </c>
      <c r="X1" s="458">
        <v>202406</v>
      </c>
      <c r="Y1" s="458">
        <v>202406</v>
      </c>
      <c r="Z1" s="458">
        <v>202406</v>
      </c>
      <c r="AA1" s="458">
        <v>202406</v>
      </c>
    </row>
    <row r="2" spans="2:27" s="463" customFormat="1" ht="49.5" customHeight="1" x14ac:dyDescent="0.55000000000000004">
      <c r="B2" s="459"/>
      <c r="C2" s="460" t="s">
        <v>1</v>
      </c>
      <c r="E2" s="461"/>
      <c r="F2" s="461"/>
      <c r="G2" s="461"/>
      <c r="H2" s="461"/>
      <c r="I2" s="461"/>
      <c r="J2" s="461"/>
      <c r="K2" s="461"/>
      <c r="L2" s="461"/>
      <c r="M2" s="461"/>
      <c r="N2" s="461"/>
      <c r="O2" s="461"/>
    </row>
    <row r="3" spans="2:27" s="463" customFormat="1" ht="25.5" customHeight="1" x14ac:dyDescent="0.55000000000000004">
      <c r="B3" s="459"/>
      <c r="C3" s="464" t="s">
        <v>499</v>
      </c>
      <c r="E3" s="465"/>
      <c r="F3" s="465"/>
      <c r="G3" s="465"/>
      <c r="H3" s="465"/>
      <c r="I3" s="465"/>
      <c r="J3" s="465"/>
      <c r="K3" s="465"/>
      <c r="L3" s="465"/>
      <c r="M3" s="465"/>
      <c r="N3" s="465"/>
      <c r="O3" s="465"/>
    </row>
    <row r="4" spans="2:27" s="463" customFormat="1" ht="58.5" customHeight="1" x14ac:dyDescent="0.55000000000000004">
      <c r="B4" s="459"/>
      <c r="C4" s="467" t="str">
        <f>Cover!C5</f>
        <v>Intesa Sanpaolo S.p.A.</v>
      </c>
      <c r="E4" s="468"/>
      <c r="F4" s="468"/>
      <c r="G4" s="468"/>
      <c r="H4" s="468"/>
      <c r="I4" s="468"/>
      <c r="J4" s="468"/>
      <c r="K4" s="468"/>
      <c r="L4" s="468"/>
      <c r="M4" s="468"/>
      <c r="N4" s="468"/>
      <c r="O4" s="468"/>
    </row>
    <row r="5" spans="2:27" s="463" customFormat="1" ht="9.75" customHeight="1" thickBot="1" x14ac:dyDescent="0.6">
      <c r="B5" s="459"/>
      <c r="C5" s="466"/>
    </row>
    <row r="6" spans="2:27" s="463" customFormat="1" ht="32.25" customHeight="1" thickBot="1" x14ac:dyDescent="0.6">
      <c r="B6" s="459"/>
      <c r="D6" s="472" t="s">
        <v>500</v>
      </c>
      <c r="E6" s="473"/>
      <c r="F6" s="473"/>
      <c r="G6" s="473"/>
      <c r="H6" s="473"/>
      <c r="I6" s="473"/>
      <c r="J6" s="473"/>
      <c r="K6" s="473"/>
      <c r="L6" s="473"/>
      <c r="M6" s="473"/>
      <c r="N6" s="473"/>
      <c r="O6" s="473"/>
      <c r="P6" s="473" t="str">
        <f>D6</f>
        <v>IRB Approach</v>
      </c>
      <c r="Q6" s="473"/>
      <c r="R6" s="473"/>
      <c r="S6" s="473"/>
      <c r="T6" s="473"/>
      <c r="U6" s="473"/>
      <c r="V6" s="473"/>
      <c r="W6" s="473"/>
      <c r="X6" s="473"/>
      <c r="Y6" s="473"/>
      <c r="Z6" s="473"/>
      <c r="AA6" s="473"/>
    </row>
    <row r="7" spans="2:27" s="463" customFormat="1" ht="32.25" customHeight="1" thickBot="1" x14ac:dyDescent="0.6">
      <c r="B7" s="459"/>
      <c r="C7" s="465"/>
      <c r="D7" s="472" t="s">
        <v>12</v>
      </c>
      <c r="E7" s="473"/>
      <c r="F7" s="473"/>
      <c r="G7" s="473"/>
      <c r="H7" s="473"/>
      <c r="I7" s="474"/>
      <c r="J7" s="472" t="s">
        <v>13</v>
      </c>
      <c r="K7" s="473"/>
      <c r="L7" s="473"/>
      <c r="M7" s="473"/>
      <c r="N7" s="473"/>
      <c r="O7" s="474"/>
      <c r="P7" s="472" t="s">
        <v>14</v>
      </c>
      <c r="Q7" s="473"/>
      <c r="R7" s="473"/>
      <c r="S7" s="473"/>
      <c r="T7" s="473"/>
      <c r="U7" s="474"/>
      <c r="V7" s="472" t="s">
        <v>15</v>
      </c>
      <c r="W7" s="473"/>
      <c r="X7" s="473"/>
      <c r="Y7" s="473"/>
      <c r="Z7" s="473"/>
      <c r="AA7" s="474"/>
    </row>
    <row r="8" spans="2:27" s="463" customFormat="1" ht="51" customHeight="1" x14ac:dyDescent="0.55000000000000004">
      <c r="B8" s="475"/>
      <c r="C8" s="465"/>
      <c r="D8" s="476" t="s">
        <v>466</v>
      </c>
      <c r="E8" s="538"/>
      <c r="F8" s="539" t="s">
        <v>467</v>
      </c>
      <c r="G8" s="540" t="s">
        <v>468</v>
      </c>
      <c r="H8" s="541"/>
      <c r="I8" s="542" t="s">
        <v>470</v>
      </c>
      <c r="J8" s="476" t="s">
        <v>466</v>
      </c>
      <c r="K8" s="538"/>
      <c r="L8" s="539" t="s">
        <v>467</v>
      </c>
      <c r="M8" s="540" t="s">
        <v>468</v>
      </c>
      <c r="N8" s="541"/>
      <c r="O8" s="542" t="s">
        <v>470</v>
      </c>
      <c r="P8" s="476" t="s">
        <v>466</v>
      </c>
      <c r="Q8" s="538"/>
      <c r="R8" s="539" t="s">
        <v>467</v>
      </c>
      <c r="S8" s="540" t="s">
        <v>468</v>
      </c>
      <c r="T8" s="541"/>
      <c r="U8" s="542" t="s">
        <v>470</v>
      </c>
      <c r="V8" s="476" t="s">
        <v>466</v>
      </c>
      <c r="W8" s="538"/>
      <c r="X8" s="539" t="s">
        <v>467</v>
      </c>
      <c r="Y8" s="540" t="s">
        <v>468</v>
      </c>
      <c r="Z8" s="541"/>
      <c r="AA8" s="542" t="s">
        <v>470</v>
      </c>
    </row>
    <row r="9" spans="2:27" s="463" customFormat="1" ht="33" customHeight="1" thickBot="1" x14ac:dyDescent="0.6">
      <c r="B9" s="543"/>
      <c r="C9" s="480" t="s">
        <v>11</v>
      </c>
      <c r="D9" s="544"/>
      <c r="E9" s="545" t="s">
        <v>501</v>
      </c>
      <c r="F9" s="546"/>
      <c r="G9" s="544"/>
      <c r="H9" s="545" t="s">
        <v>501</v>
      </c>
      <c r="I9" s="547"/>
      <c r="J9" s="544"/>
      <c r="K9" s="545" t="s">
        <v>501</v>
      </c>
      <c r="L9" s="546"/>
      <c r="M9" s="544"/>
      <c r="N9" s="545" t="s">
        <v>501</v>
      </c>
      <c r="O9" s="547"/>
      <c r="P9" s="544"/>
      <c r="Q9" s="545" t="s">
        <v>501</v>
      </c>
      <c r="R9" s="546"/>
      <c r="S9" s="544"/>
      <c r="T9" s="545" t="s">
        <v>501</v>
      </c>
      <c r="U9" s="547"/>
      <c r="V9" s="544"/>
      <c r="W9" s="545" t="s">
        <v>501</v>
      </c>
      <c r="X9" s="546"/>
      <c r="Y9" s="544"/>
      <c r="Z9" s="545" t="s">
        <v>501</v>
      </c>
      <c r="AA9" s="547"/>
    </row>
    <row r="10" spans="2:27" s="463" customFormat="1" ht="15.75" customHeight="1" x14ac:dyDescent="0.35">
      <c r="B10" s="485" t="s">
        <v>471</v>
      </c>
      <c r="C10" s="548" t="s">
        <v>502</v>
      </c>
      <c r="D10" s="549">
        <v>0</v>
      </c>
      <c r="E10" s="550">
        <v>0</v>
      </c>
      <c r="F10" s="551">
        <v>0</v>
      </c>
      <c r="G10" s="552">
        <v>0</v>
      </c>
      <c r="H10" s="553">
        <v>0</v>
      </c>
      <c r="I10" s="554">
        <v>0</v>
      </c>
      <c r="J10" s="549">
        <v>0</v>
      </c>
      <c r="K10" s="550">
        <v>0</v>
      </c>
      <c r="L10" s="551">
        <v>0</v>
      </c>
      <c r="M10" s="552">
        <v>0</v>
      </c>
      <c r="N10" s="553">
        <v>0</v>
      </c>
      <c r="O10" s="554">
        <v>0</v>
      </c>
      <c r="P10" s="549">
        <v>0</v>
      </c>
      <c r="Q10" s="550">
        <v>0</v>
      </c>
      <c r="R10" s="551">
        <v>0</v>
      </c>
      <c r="S10" s="552">
        <v>0</v>
      </c>
      <c r="T10" s="553">
        <v>0</v>
      </c>
      <c r="U10" s="554">
        <v>0</v>
      </c>
      <c r="V10" s="549">
        <v>0</v>
      </c>
      <c r="W10" s="550">
        <v>0</v>
      </c>
      <c r="X10" s="551">
        <v>0</v>
      </c>
      <c r="Y10" s="552">
        <v>0</v>
      </c>
      <c r="Z10" s="553">
        <v>0</v>
      </c>
      <c r="AA10" s="554">
        <v>0</v>
      </c>
    </row>
    <row r="11" spans="2:27" s="463" customFormat="1" ht="15.75" customHeight="1" x14ac:dyDescent="0.35">
      <c r="B11" s="490"/>
      <c r="C11" s="555" t="s">
        <v>477</v>
      </c>
      <c r="D11" s="549">
        <v>71389.084944000002</v>
      </c>
      <c r="E11" s="550">
        <v>364.61568699999998</v>
      </c>
      <c r="F11" s="551">
        <v>28892.867219999996</v>
      </c>
      <c r="G11" s="551">
        <v>12785.501225999998</v>
      </c>
      <c r="H11" s="550">
        <v>411.48850700000003</v>
      </c>
      <c r="I11" s="554">
        <v>317.24021399999998</v>
      </c>
      <c r="J11" s="549">
        <v>75212.099577000001</v>
      </c>
      <c r="K11" s="550">
        <v>366.02684099999999</v>
      </c>
      <c r="L11" s="551">
        <v>30719.771607999999</v>
      </c>
      <c r="M11" s="551">
        <v>13315.415785999998</v>
      </c>
      <c r="N11" s="550">
        <v>401.49577799999997</v>
      </c>
      <c r="O11" s="554">
        <v>317.31420600000001</v>
      </c>
      <c r="P11" s="549">
        <v>75366.962446000005</v>
      </c>
      <c r="Q11" s="550">
        <v>362.594807</v>
      </c>
      <c r="R11" s="551">
        <v>31977.519294999998</v>
      </c>
      <c r="S11" s="551">
        <v>14068.884214000002</v>
      </c>
      <c r="T11" s="550">
        <v>397.64306599999998</v>
      </c>
      <c r="U11" s="554">
        <v>303.44793800000002</v>
      </c>
      <c r="V11" s="549">
        <v>74789.715123000002</v>
      </c>
      <c r="W11" s="550">
        <v>365.70365199999998</v>
      </c>
      <c r="X11" s="551">
        <v>32693.256550999999</v>
      </c>
      <c r="Y11" s="551">
        <v>13061.180531</v>
      </c>
      <c r="Z11" s="550">
        <v>400.526252</v>
      </c>
      <c r="AA11" s="554">
        <v>302.105887</v>
      </c>
    </row>
    <row r="12" spans="2:27" s="463" customFormat="1" ht="15.75" customHeight="1" x14ac:dyDescent="0.35">
      <c r="B12" s="490"/>
      <c r="C12" s="556" t="s">
        <v>503</v>
      </c>
      <c r="D12" s="549">
        <v>344883.37269600009</v>
      </c>
      <c r="E12" s="550">
        <v>8420.5993630000012</v>
      </c>
      <c r="F12" s="551">
        <v>166672.88271399998</v>
      </c>
      <c r="G12" s="551">
        <v>96749.928748999999</v>
      </c>
      <c r="H12" s="550">
        <v>969.85188100000005</v>
      </c>
      <c r="I12" s="554">
        <v>5111.984042</v>
      </c>
      <c r="J12" s="549">
        <v>337918.48801000003</v>
      </c>
      <c r="K12" s="550">
        <v>8063.4342539999998</v>
      </c>
      <c r="L12" s="551">
        <v>163971.55668199999</v>
      </c>
      <c r="M12" s="551">
        <v>97942.430138999989</v>
      </c>
      <c r="N12" s="550">
        <v>1139.2971729999999</v>
      </c>
      <c r="O12" s="554">
        <v>4909.9071480000002</v>
      </c>
      <c r="P12" s="549">
        <v>336452.41494699998</v>
      </c>
      <c r="Q12" s="550">
        <v>8009.4853860000003</v>
      </c>
      <c r="R12" s="551">
        <v>163775.45355800001</v>
      </c>
      <c r="S12" s="551">
        <v>98703.322692000002</v>
      </c>
      <c r="T12" s="550">
        <v>1352.419913</v>
      </c>
      <c r="U12" s="554">
        <v>4902.5841039999996</v>
      </c>
      <c r="V12" s="549">
        <v>333730.96527599997</v>
      </c>
      <c r="W12" s="550">
        <v>8226.7860199999996</v>
      </c>
      <c r="X12" s="551">
        <v>159114.11471600001</v>
      </c>
      <c r="Y12" s="551">
        <v>93920.796848000013</v>
      </c>
      <c r="Z12" s="550">
        <v>1441.2962930000001</v>
      </c>
      <c r="AA12" s="554">
        <v>4895.6776340000006</v>
      </c>
    </row>
    <row r="13" spans="2:27" s="463" customFormat="1" ht="15.75" customHeight="1" x14ac:dyDescent="0.35">
      <c r="B13" s="490"/>
      <c r="C13" s="557" t="s">
        <v>504</v>
      </c>
      <c r="D13" s="549">
        <v>18833.649870000001</v>
      </c>
      <c r="E13" s="550">
        <v>1000.716184</v>
      </c>
      <c r="F13" s="551">
        <v>15055.314103000001</v>
      </c>
      <c r="G13" s="551">
        <v>7964.4863630000009</v>
      </c>
      <c r="H13" s="550">
        <v>134.708853</v>
      </c>
      <c r="I13" s="554">
        <v>709.64259800000002</v>
      </c>
      <c r="J13" s="549">
        <v>19116.758609</v>
      </c>
      <c r="K13" s="550">
        <v>695.43538599999999</v>
      </c>
      <c r="L13" s="551">
        <v>14833.359779</v>
      </c>
      <c r="M13" s="551">
        <v>9219.1292749999993</v>
      </c>
      <c r="N13" s="550">
        <v>282.50648200000001</v>
      </c>
      <c r="O13" s="554">
        <v>589.84395800000004</v>
      </c>
      <c r="P13" s="549">
        <v>20347.211937</v>
      </c>
      <c r="Q13" s="550">
        <v>697.51892699999996</v>
      </c>
      <c r="R13" s="551">
        <v>15003.311596</v>
      </c>
      <c r="S13" s="551">
        <v>9061.2220350000007</v>
      </c>
      <c r="T13" s="550">
        <v>491.21434599999998</v>
      </c>
      <c r="U13" s="554">
        <v>600.93399399999998</v>
      </c>
      <c r="V13" s="549">
        <v>20142.316654999999</v>
      </c>
      <c r="W13" s="550">
        <v>719.81326200000001</v>
      </c>
      <c r="X13" s="551">
        <v>14587.988765</v>
      </c>
      <c r="Y13" s="551">
        <v>9027.7956360000007</v>
      </c>
      <c r="Z13" s="550">
        <v>531.20088799999996</v>
      </c>
      <c r="AA13" s="554">
        <v>603.69732899999997</v>
      </c>
    </row>
    <row r="14" spans="2:27" s="463" customFormat="1" ht="15.75" customHeight="1" x14ac:dyDescent="0.35">
      <c r="B14" s="490"/>
      <c r="C14" s="557" t="s">
        <v>505</v>
      </c>
      <c r="D14" s="549">
        <v>68917.492819999999</v>
      </c>
      <c r="E14" s="550">
        <v>3916.3027189999998</v>
      </c>
      <c r="F14" s="551">
        <v>29754.811965999994</v>
      </c>
      <c r="G14" s="551">
        <v>15555.523243999998</v>
      </c>
      <c r="H14" s="550">
        <v>473.42728899999997</v>
      </c>
      <c r="I14" s="554">
        <v>2384.0274420000001</v>
      </c>
      <c r="J14" s="549">
        <v>66593.441736000008</v>
      </c>
      <c r="K14" s="550">
        <v>3775.5932189999999</v>
      </c>
      <c r="L14" s="551">
        <v>28793.696173</v>
      </c>
      <c r="M14" s="551">
        <v>15249.830003000001</v>
      </c>
      <c r="N14" s="550">
        <v>398.77004099999999</v>
      </c>
      <c r="O14" s="554">
        <v>2269.7787759999997</v>
      </c>
      <c r="P14" s="549">
        <v>65265.942185</v>
      </c>
      <c r="Q14" s="550">
        <v>3772.3239119999998</v>
      </c>
      <c r="R14" s="551">
        <v>28307.401476000003</v>
      </c>
      <c r="S14" s="551">
        <v>15211.622165999997</v>
      </c>
      <c r="T14" s="550">
        <v>397.174215</v>
      </c>
      <c r="U14" s="554">
        <v>2304.0529200000001</v>
      </c>
      <c r="V14" s="549">
        <v>62507.294178999997</v>
      </c>
      <c r="W14" s="550">
        <v>3869.1881250000001</v>
      </c>
      <c r="X14" s="551">
        <v>26931.541660999999</v>
      </c>
      <c r="Y14" s="551">
        <v>14506.898921999997</v>
      </c>
      <c r="Z14" s="550">
        <v>438.92810200000002</v>
      </c>
      <c r="AA14" s="554">
        <v>2363.6061530000002</v>
      </c>
    </row>
    <row r="15" spans="2:27" s="463" customFormat="1" ht="15.75" customHeight="1" x14ac:dyDescent="0.35">
      <c r="B15" s="490"/>
      <c r="C15" s="556" t="s">
        <v>480</v>
      </c>
      <c r="D15" s="558">
        <f>+D16+D19+D20</f>
        <v>175964.525903</v>
      </c>
      <c r="E15" s="550">
        <v>4216.2078439999996</v>
      </c>
      <c r="F15" s="559">
        <f>+F16+F19+F20</f>
        <v>159976.79407100001</v>
      </c>
      <c r="G15" s="559">
        <f>+G16+G19+G20</f>
        <v>30088.918038000003</v>
      </c>
      <c r="H15" s="550">
        <v>1288.169251</v>
      </c>
      <c r="I15" s="560">
        <f>+I16+I19+I20</f>
        <v>2945.36231</v>
      </c>
      <c r="J15" s="558">
        <f>+J16+J19+J20</f>
        <v>174642.49433099999</v>
      </c>
      <c r="K15" s="550">
        <v>3753.05753</v>
      </c>
      <c r="L15" s="559">
        <f>+L16+L19+L20</f>
        <v>159051.36101999998</v>
      </c>
      <c r="M15" s="559">
        <f>+M16+M19+M20</f>
        <v>29723.534596000001</v>
      </c>
      <c r="N15" s="550">
        <v>1200.1453959999999</v>
      </c>
      <c r="O15" s="560">
        <f>+O16+O19+O20</f>
        <v>2619.225923</v>
      </c>
      <c r="P15" s="558">
        <f>+P16+P19+P20</f>
        <v>173140.61670899999</v>
      </c>
      <c r="Q15" s="550">
        <v>3845.8474689999998</v>
      </c>
      <c r="R15" s="559">
        <f>+R16+R19+R20</f>
        <v>157972.08730499999</v>
      </c>
      <c r="S15" s="559">
        <f>+S16+S19+S20</f>
        <v>28990.749956</v>
      </c>
      <c r="T15" s="550">
        <v>1231.756556</v>
      </c>
      <c r="U15" s="560">
        <f>+U16+U19+U20</f>
        <v>2703.366352</v>
      </c>
      <c r="V15" s="558">
        <f>+V16+V19+V20</f>
        <v>173180.325985</v>
      </c>
      <c r="W15" s="550">
        <v>3976.201564</v>
      </c>
      <c r="X15" s="559">
        <f>+X16+X19+X20</f>
        <v>157546.286976</v>
      </c>
      <c r="Y15" s="559">
        <f>+Y16+Y19+Y20</f>
        <v>29293.638999999999</v>
      </c>
      <c r="Z15" s="550">
        <v>1321.3359230000001</v>
      </c>
      <c r="AA15" s="560">
        <f>+AA16+AA19+AA20</f>
        <v>2809.8776170000001</v>
      </c>
    </row>
    <row r="16" spans="2:27" s="463" customFormat="1" ht="15.75" customHeight="1" x14ac:dyDescent="0.35">
      <c r="B16" s="490"/>
      <c r="C16" s="561" t="s">
        <v>506</v>
      </c>
      <c r="D16" s="558">
        <f>+D17+D18</f>
        <v>127751.97454700001</v>
      </c>
      <c r="E16" s="550">
        <v>1543.521111</v>
      </c>
      <c r="F16" s="559">
        <f>+F17+F18</f>
        <v>120456.573321</v>
      </c>
      <c r="G16" s="559">
        <f>+G17+G18</f>
        <v>20490.636238999999</v>
      </c>
      <c r="H16" s="550">
        <v>594.84734400000002</v>
      </c>
      <c r="I16" s="560">
        <f>+I17+I18</f>
        <v>855.39625699999999</v>
      </c>
      <c r="J16" s="558">
        <f>+J17+J18</f>
        <v>128023.78856</v>
      </c>
      <c r="K16" s="550">
        <v>1289.430758</v>
      </c>
      <c r="L16" s="559">
        <f>+L17+L18</f>
        <v>120489.37641699999</v>
      </c>
      <c r="M16" s="559">
        <f>+M17+M18</f>
        <v>20233.004532000003</v>
      </c>
      <c r="N16" s="550">
        <v>517.06635000000006</v>
      </c>
      <c r="O16" s="560">
        <f>+O17+O18</f>
        <v>736.90748199999996</v>
      </c>
      <c r="P16" s="558">
        <f>+P17+P18</f>
        <v>127774.629225</v>
      </c>
      <c r="Q16" s="550">
        <v>1310.2229830000001</v>
      </c>
      <c r="R16" s="559">
        <f>+R17+R18</f>
        <v>120077.336026</v>
      </c>
      <c r="S16" s="559">
        <f>+S17+S18</f>
        <v>19824.728230000001</v>
      </c>
      <c r="T16" s="550">
        <v>534.24746600000003</v>
      </c>
      <c r="U16" s="560">
        <f>+U17+U18</f>
        <v>746.66793699999994</v>
      </c>
      <c r="V16" s="558">
        <f>+V17+V18</f>
        <v>128299.53471199999</v>
      </c>
      <c r="W16" s="550">
        <v>1335.4828500000001</v>
      </c>
      <c r="X16" s="559">
        <f>+X17+X18</f>
        <v>120362.71098600001</v>
      </c>
      <c r="Y16" s="559">
        <f>+Y17+Y18</f>
        <v>20182.311319</v>
      </c>
      <c r="Z16" s="550">
        <v>566.07095000000004</v>
      </c>
      <c r="AA16" s="560">
        <f>+AA17+AA18</f>
        <v>804.51295400000004</v>
      </c>
    </row>
    <row r="17" spans="2:27" s="463" customFormat="1" ht="15.75" customHeight="1" x14ac:dyDescent="0.35">
      <c r="B17" s="490"/>
      <c r="C17" s="562" t="s">
        <v>507</v>
      </c>
      <c r="D17" s="549">
        <v>5231.5091160000002</v>
      </c>
      <c r="E17" s="550">
        <v>324.433809</v>
      </c>
      <c r="F17" s="551">
        <v>4575.2696919999998</v>
      </c>
      <c r="G17" s="551">
        <v>1176.1467720000001</v>
      </c>
      <c r="H17" s="550">
        <v>103.821973</v>
      </c>
      <c r="I17" s="554">
        <v>141.88562200000001</v>
      </c>
      <c r="J17" s="549">
        <v>4971.433527000001</v>
      </c>
      <c r="K17" s="550">
        <v>240.23944800000001</v>
      </c>
      <c r="L17" s="551">
        <v>4340.4428289999996</v>
      </c>
      <c r="M17" s="551">
        <v>1083.851928</v>
      </c>
      <c r="N17" s="550">
        <v>72.012022000000002</v>
      </c>
      <c r="O17" s="554">
        <v>108.759787</v>
      </c>
      <c r="P17" s="549">
        <v>4854.8207649999995</v>
      </c>
      <c r="Q17" s="550">
        <v>246.11653100000001</v>
      </c>
      <c r="R17" s="551">
        <v>4226.1085160000002</v>
      </c>
      <c r="S17" s="551">
        <v>1065.487715</v>
      </c>
      <c r="T17" s="550">
        <v>74.955900999999997</v>
      </c>
      <c r="U17" s="554">
        <v>115.200807</v>
      </c>
      <c r="V17" s="549">
        <v>4781.688768</v>
      </c>
      <c r="W17" s="550">
        <v>252.78804400000001</v>
      </c>
      <c r="X17" s="551">
        <v>4221.4964819999996</v>
      </c>
      <c r="Y17" s="551">
        <v>1144.861437</v>
      </c>
      <c r="Z17" s="550">
        <v>82.597268</v>
      </c>
      <c r="AA17" s="554">
        <v>125.856898</v>
      </c>
    </row>
    <row r="18" spans="2:27" s="463" customFormat="1" ht="15.75" customHeight="1" x14ac:dyDescent="0.35">
      <c r="B18" s="490"/>
      <c r="C18" s="562" t="s">
        <v>508</v>
      </c>
      <c r="D18" s="549">
        <v>122520.465431</v>
      </c>
      <c r="E18" s="550">
        <v>1219.0873019999999</v>
      </c>
      <c r="F18" s="551">
        <v>115881.303629</v>
      </c>
      <c r="G18" s="551">
        <v>19314.489466999999</v>
      </c>
      <c r="H18" s="550">
        <v>491.02537100000001</v>
      </c>
      <c r="I18" s="554">
        <v>713.51063499999998</v>
      </c>
      <c r="J18" s="549">
        <v>123052.355033</v>
      </c>
      <c r="K18" s="550">
        <v>1049.1913099999999</v>
      </c>
      <c r="L18" s="551">
        <v>116148.933588</v>
      </c>
      <c r="M18" s="551">
        <v>19149.152604000003</v>
      </c>
      <c r="N18" s="550">
        <v>445.054328</v>
      </c>
      <c r="O18" s="554">
        <v>628.147695</v>
      </c>
      <c r="P18" s="549">
        <v>122919.80846</v>
      </c>
      <c r="Q18" s="550">
        <v>1064.106452</v>
      </c>
      <c r="R18" s="551">
        <v>115851.22751</v>
      </c>
      <c r="S18" s="551">
        <v>18759.240515000001</v>
      </c>
      <c r="T18" s="550">
        <v>459.29156499999999</v>
      </c>
      <c r="U18" s="554">
        <v>631.46713</v>
      </c>
      <c r="V18" s="549">
        <v>123517.845944</v>
      </c>
      <c r="W18" s="550">
        <v>1082.694806</v>
      </c>
      <c r="X18" s="551">
        <v>116141.214504</v>
      </c>
      <c r="Y18" s="551">
        <v>19037.449882000001</v>
      </c>
      <c r="Z18" s="550">
        <v>483.473682</v>
      </c>
      <c r="AA18" s="554">
        <v>678.65605600000004</v>
      </c>
    </row>
    <row r="19" spans="2:27" s="463" customFormat="1" ht="15.75" customHeight="1" x14ac:dyDescent="0.35">
      <c r="B19" s="490"/>
      <c r="C19" s="561" t="s">
        <v>509</v>
      </c>
      <c r="D19" s="549">
        <v>214.07152600000001</v>
      </c>
      <c r="E19" s="550">
        <v>9.4521379999999997</v>
      </c>
      <c r="F19" s="551">
        <v>96.581232999999997</v>
      </c>
      <c r="G19" s="551">
        <v>23.667590000000001</v>
      </c>
      <c r="H19" s="550">
        <v>11.161936000000001</v>
      </c>
      <c r="I19" s="554">
        <v>8.9864899999999999</v>
      </c>
      <c r="J19" s="549">
        <v>207.63356899999999</v>
      </c>
      <c r="K19" s="550">
        <v>3.5926290000000001</v>
      </c>
      <c r="L19" s="551">
        <v>93.421147000000005</v>
      </c>
      <c r="M19" s="551">
        <v>18.845230000000001</v>
      </c>
      <c r="N19" s="550">
        <v>6.3811030000000004</v>
      </c>
      <c r="O19" s="554">
        <v>2.4810979999999998</v>
      </c>
      <c r="P19" s="549">
        <v>208.15824499999999</v>
      </c>
      <c r="Q19" s="550">
        <v>3.3591380000000002</v>
      </c>
      <c r="R19" s="551">
        <v>90.661647000000002</v>
      </c>
      <c r="S19" s="551">
        <v>19.099667</v>
      </c>
      <c r="T19" s="550">
        <v>6.860589</v>
      </c>
      <c r="U19" s="554">
        <v>2.0227300000000001</v>
      </c>
      <c r="V19" s="549">
        <v>210.02132700000001</v>
      </c>
      <c r="W19" s="550">
        <v>3.450958</v>
      </c>
      <c r="X19" s="551">
        <v>91.814370999999994</v>
      </c>
      <c r="Y19" s="551">
        <v>19.442921999999999</v>
      </c>
      <c r="Z19" s="550">
        <v>7.0598749999999999</v>
      </c>
      <c r="AA19" s="554">
        <v>2.1544189999999999</v>
      </c>
    </row>
    <row r="20" spans="2:27" s="463" customFormat="1" ht="15.75" customHeight="1" x14ac:dyDescent="0.35">
      <c r="B20" s="490"/>
      <c r="C20" s="561" t="s">
        <v>510</v>
      </c>
      <c r="D20" s="558">
        <f>+D21+D22</f>
        <v>47998.479829999997</v>
      </c>
      <c r="E20" s="550">
        <v>2663.2345949999999</v>
      </c>
      <c r="F20" s="559">
        <f>+F21+F22</f>
        <v>39423.639517000003</v>
      </c>
      <c r="G20" s="559">
        <f>+G21+G22</f>
        <v>9574.6142090000012</v>
      </c>
      <c r="H20" s="550">
        <v>682.15997100000004</v>
      </c>
      <c r="I20" s="560">
        <f>+I21+I22</f>
        <v>2080.9795629999999</v>
      </c>
      <c r="J20" s="558">
        <f>+J21+J22</f>
        <v>46411.072201999996</v>
      </c>
      <c r="K20" s="550">
        <v>2460.0341440000002</v>
      </c>
      <c r="L20" s="559">
        <f>+L21+L22</f>
        <v>38468.563455999996</v>
      </c>
      <c r="M20" s="559">
        <f>+M21+M22</f>
        <v>9471.6848339999997</v>
      </c>
      <c r="N20" s="550">
        <v>676.697945</v>
      </c>
      <c r="O20" s="560">
        <f>+O21+O22</f>
        <v>1879.8373430000001</v>
      </c>
      <c r="P20" s="558">
        <f>+P21+P22</f>
        <v>45157.829238999999</v>
      </c>
      <c r="Q20" s="550">
        <v>2532.2653479999999</v>
      </c>
      <c r="R20" s="559">
        <f>+R21+R22</f>
        <v>37804.089632000003</v>
      </c>
      <c r="S20" s="559">
        <f>+S21+S22</f>
        <v>9146.9220589999986</v>
      </c>
      <c r="T20" s="550">
        <v>690.64850100000001</v>
      </c>
      <c r="U20" s="560">
        <f>+U21+U22</f>
        <v>1954.6756850000002</v>
      </c>
      <c r="V20" s="558">
        <f>+V21+V22</f>
        <v>44670.769946</v>
      </c>
      <c r="W20" s="550">
        <v>2637.2677560000002</v>
      </c>
      <c r="X20" s="559">
        <f>+X21+X22</f>
        <v>37091.761619000004</v>
      </c>
      <c r="Y20" s="559">
        <f>+Y21+Y22</f>
        <v>9091.8847590000005</v>
      </c>
      <c r="Z20" s="550">
        <v>748.20509800000002</v>
      </c>
      <c r="AA20" s="560">
        <f>+AA21+AA22</f>
        <v>2003.2102439999999</v>
      </c>
    </row>
    <row r="21" spans="2:27" s="463" customFormat="1" ht="15.75" customHeight="1" x14ac:dyDescent="0.35">
      <c r="B21" s="490"/>
      <c r="C21" s="562" t="s">
        <v>511</v>
      </c>
      <c r="D21" s="549">
        <v>25382.154221000001</v>
      </c>
      <c r="E21" s="550">
        <v>1369.703761</v>
      </c>
      <c r="F21" s="551">
        <v>9792.7669110000006</v>
      </c>
      <c r="G21" s="551">
        <v>2131.9268459999998</v>
      </c>
      <c r="H21" s="550">
        <v>306.66533700000002</v>
      </c>
      <c r="I21" s="554">
        <v>687.92400499999997</v>
      </c>
      <c r="J21" s="549">
        <v>24618.530671</v>
      </c>
      <c r="K21" s="550">
        <v>1291.135444</v>
      </c>
      <c r="L21" s="551">
        <v>9728.9237560000001</v>
      </c>
      <c r="M21" s="551">
        <v>2114.5212200000001</v>
      </c>
      <c r="N21" s="550">
        <v>299.17465099999998</v>
      </c>
      <c r="O21" s="554">
        <v>631.92442000000005</v>
      </c>
      <c r="P21" s="549">
        <v>23875.659841000001</v>
      </c>
      <c r="Q21" s="550">
        <v>1359.4030540000001</v>
      </c>
      <c r="R21" s="551">
        <v>9437.7895250000001</v>
      </c>
      <c r="S21" s="551">
        <v>2076.629234</v>
      </c>
      <c r="T21" s="550">
        <v>306.00821999999999</v>
      </c>
      <c r="U21" s="554">
        <v>692.13437499999998</v>
      </c>
      <c r="V21" s="549">
        <v>23402.328562999999</v>
      </c>
      <c r="W21" s="550">
        <v>1426.7060899999999</v>
      </c>
      <c r="X21" s="551">
        <v>9482.213646000002</v>
      </c>
      <c r="Y21" s="551">
        <v>2136.9217199999998</v>
      </c>
      <c r="Z21" s="550">
        <v>343.03635300000002</v>
      </c>
      <c r="AA21" s="554">
        <v>754.04157299999997</v>
      </c>
    </row>
    <row r="22" spans="2:27" s="463" customFormat="1" ht="15.75" customHeight="1" x14ac:dyDescent="0.35">
      <c r="B22" s="490"/>
      <c r="C22" s="563" t="s">
        <v>512</v>
      </c>
      <c r="D22" s="549">
        <v>22616.325609</v>
      </c>
      <c r="E22" s="550">
        <v>1293.5308339999999</v>
      </c>
      <c r="F22" s="551">
        <v>29630.872606000001</v>
      </c>
      <c r="G22" s="551">
        <v>7442.6873630000009</v>
      </c>
      <c r="H22" s="550">
        <v>375.49463400000002</v>
      </c>
      <c r="I22" s="554">
        <v>1393.055558</v>
      </c>
      <c r="J22" s="549">
        <v>21792.541530999999</v>
      </c>
      <c r="K22" s="550">
        <v>1168.8986990000001</v>
      </c>
      <c r="L22" s="551">
        <v>28739.639699999996</v>
      </c>
      <c r="M22" s="551">
        <v>7357.1636140000001</v>
      </c>
      <c r="N22" s="550">
        <v>377.52329300000002</v>
      </c>
      <c r="O22" s="554">
        <v>1247.9129230000001</v>
      </c>
      <c r="P22" s="549">
        <v>21282.169397999998</v>
      </c>
      <c r="Q22" s="550">
        <v>1172.862294</v>
      </c>
      <c r="R22" s="551">
        <v>28366.300106999999</v>
      </c>
      <c r="S22" s="551">
        <v>7070.2928249999986</v>
      </c>
      <c r="T22" s="550">
        <v>384.64028100000002</v>
      </c>
      <c r="U22" s="554">
        <v>1262.5413100000001</v>
      </c>
      <c r="V22" s="549">
        <v>21268.441383000001</v>
      </c>
      <c r="W22" s="550">
        <v>1210.5616660000001</v>
      </c>
      <c r="X22" s="551">
        <v>27609.547973000001</v>
      </c>
      <c r="Y22" s="551">
        <v>6954.9630390000011</v>
      </c>
      <c r="Z22" s="550">
        <v>405.168745</v>
      </c>
      <c r="AA22" s="554">
        <v>1249.1686709999999</v>
      </c>
    </row>
    <row r="23" spans="2:27" s="463" customFormat="1" ht="15.75" customHeight="1" x14ac:dyDescent="0.35">
      <c r="B23" s="490"/>
      <c r="C23" s="556" t="s">
        <v>487</v>
      </c>
      <c r="D23" s="549">
        <v>9328.9241500000026</v>
      </c>
      <c r="E23" s="550">
        <v>46.888489999999997</v>
      </c>
      <c r="F23" s="551">
        <v>9327.8083769999994</v>
      </c>
      <c r="G23" s="549">
        <v>30881.801618000001</v>
      </c>
      <c r="H23" s="550">
        <v>0</v>
      </c>
      <c r="I23" s="564"/>
      <c r="J23" s="549">
        <v>9817.0121560000007</v>
      </c>
      <c r="K23" s="550">
        <v>44.314231999999997</v>
      </c>
      <c r="L23" s="551">
        <v>9815.8963820000026</v>
      </c>
      <c r="M23" s="549">
        <v>32404.938214000002</v>
      </c>
      <c r="N23" s="550">
        <v>0</v>
      </c>
      <c r="O23" s="564"/>
      <c r="P23" s="549">
        <v>10090.566024</v>
      </c>
      <c r="Q23" s="550">
        <v>42.534889</v>
      </c>
      <c r="R23" s="551">
        <v>10089.450249999998</v>
      </c>
      <c r="S23" s="549">
        <v>33312.076819999995</v>
      </c>
      <c r="T23" s="550">
        <v>0</v>
      </c>
      <c r="U23" s="564"/>
      <c r="V23" s="549">
        <v>9824.7157289999996</v>
      </c>
      <c r="W23" s="550">
        <v>36.442416999999999</v>
      </c>
      <c r="X23" s="551">
        <v>9823.5894489999991</v>
      </c>
      <c r="Y23" s="549">
        <v>32323.942337</v>
      </c>
      <c r="Z23" s="550">
        <v>0</v>
      </c>
      <c r="AA23" s="564"/>
    </row>
    <row r="24" spans="2:27" s="463" customFormat="1" ht="15.75" hidden="1" customHeight="1" x14ac:dyDescent="0.35">
      <c r="B24" s="490"/>
      <c r="C24" s="565"/>
      <c r="D24" s="558"/>
      <c r="E24" s="566"/>
      <c r="F24" s="559"/>
      <c r="G24" s="558"/>
      <c r="H24" s="566"/>
      <c r="I24" s="567"/>
      <c r="J24" s="558"/>
      <c r="K24" s="566"/>
      <c r="L24" s="559"/>
      <c r="M24" s="558"/>
      <c r="N24" s="566"/>
      <c r="O24" s="567"/>
      <c r="P24" s="558"/>
      <c r="Q24" s="566"/>
      <c r="R24" s="559"/>
      <c r="S24" s="558"/>
      <c r="T24" s="566"/>
      <c r="U24" s="567"/>
      <c r="V24" s="558"/>
      <c r="W24" s="566"/>
      <c r="X24" s="559"/>
      <c r="Y24" s="558"/>
      <c r="Z24" s="566"/>
      <c r="AA24" s="567"/>
    </row>
    <row r="25" spans="2:27" s="463" customFormat="1" ht="15.75" customHeight="1" x14ac:dyDescent="0.35">
      <c r="B25" s="490"/>
      <c r="C25" s="568" t="s">
        <v>513</v>
      </c>
      <c r="D25" s="569"/>
      <c r="E25" s="570"/>
      <c r="F25" s="571"/>
      <c r="G25" s="572">
        <v>0</v>
      </c>
      <c r="H25" s="570"/>
      <c r="I25" s="573"/>
      <c r="J25" s="569"/>
      <c r="K25" s="570"/>
      <c r="L25" s="571"/>
      <c r="M25" s="572">
        <v>0</v>
      </c>
      <c r="N25" s="570"/>
      <c r="O25" s="573"/>
      <c r="P25" s="569"/>
      <c r="Q25" s="570"/>
      <c r="R25" s="571"/>
      <c r="S25" s="572">
        <v>0</v>
      </c>
      <c r="T25" s="570"/>
      <c r="U25" s="573"/>
      <c r="V25" s="569"/>
      <c r="W25" s="570"/>
      <c r="X25" s="571"/>
      <c r="Y25" s="572">
        <v>0</v>
      </c>
      <c r="Z25" s="570"/>
      <c r="AA25" s="573"/>
    </row>
    <row r="26" spans="2:27" s="463" customFormat="1" ht="19.5" customHeight="1" thickBot="1" x14ac:dyDescent="0.4">
      <c r="B26" s="502"/>
      <c r="C26" s="574" t="s">
        <v>514</v>
      </c>
      <c r="D26" s="575"/>
      <c r="E26" s="576"/>
      <c r="F26" s="577"/>
      <c r="G26" s="578">
        <f>+G10+G11+G12+G15+G23+G25</f>
        <v>170506.14963099998</v>
      </c>
      <c r="H26" s="576"/>
      <c r="I26" s="579"/>
      <c r="J26" s="575"/>
      <c r="K26" s="576"/>
      <c r="L26" s="577"/>
      <c r="M26" s="578">
        <f>+M10+M11+M12+M15+M23+M25</f>
        <v>173386.31873499998</v>
      </c>
      <c r="N26" s="576"/>
      <c r="O26" s="579"/>
      <c r="P26" s="575"/>
      <c r="Q26" s="576"/>
      <c r="R26" s="577"/>
      <c r="S26" s="578">
        <f>+S10+S11+S12+S15+S23+S25</f>
        <v>175075.03368199998</v>
      </c>
      <c r="T26" s="576"/>
      <c r="U26" s="579"/>
      <c r="V26" s="575"/>
      <c r="W26" s="576"/>
      <c r="X26" s="577"/>
      <c r="Y26" s="578">
        <f>+Y10+Y11+Y12+Y15+Y23+Y25</f>
        <v>168599.558716</v>
      </c>
      <c r="Z26" s="576"/>
      <c r="AA26" s="579"/>
    </row>
    <row r="27" spans="2:27" s="463" customFormat="1" ht="17.25" customHeight="1" x14ac:dyDescent="0.35">
      <c r="B27" s="507"/>
      <c r="D27" s="508" t="s">
        <v>515</v>
      </c>
      <c r="E27" s="580"/>
      <c r="F27" s="580"/>
      <c r="G27" s="580"/>
      <c r="H27" s="580"/>
      <c r="I27" s="580"/>
      <c r="J27" s="580"/>
      <c r="K27" s="580"/>
      <c r="L27" s="580"/>
      <c r="M27" s="580"/>
      <c r="N27" s="580"/>
      <c r="O27" s="580"/>
    </row>
    <row r="28" spans="2:27" s="463" customFormat="1" ht="17.25" customHeight="1" x14ac:dyDescent="0.35">
      <c r="B28" s="507"/>
      <c r="D28" s="508" t="s">
        <v>516</v>
      </c>
      <c r="E28" s="580"/>
      <c r="F28" s="580"/>
      <c r="G28" s="580"/>
      <c r="H28" s="580"/>
      <c r="I28" s="580"/>
      <c r="J28" s="580"/>
      <c r="K28" s="580"/>
      <c r="L28" s="580"/>
      <c r="M28" s="580"/>
      <c r="N28" s="580"/>
      <c r="O28" s="580"/>
    </row>
    <row r="29" spans="2:27" s="463" customFormat="1" ht="40.5" customHeight="1" thickBot="1" x14ac:dyDescent="0.6">
      <c r="B29" s="459"/>
      <c r="C29" s="465"/>
      <c r="D29" s="581" t="s">
        <v>517</v>
      </c>
      <c r="E29" s="581"/>
      <c r="F29" s="581"/>
      <c r="G29" s="581"/>
      <c r="H29" s="581"/>
      <c r="I29" s="581"/>
      <c r="J29" s="581"/>
      <c r="K29" s="581"/>
      <c r="L29" s="581"/>
      <c r="M29" s="581"/>
      <c r="N29" s="581"/>
      <c r="O29" s="581"/>
      <c r="P29" s="582"/>
      <c r="Q29" s="582"/>
      <c r="R29" s="582"/>
      <c r="S29" s="582"/>
      <c r="T29" s="582"/>
      <c r="U29" s="582"/>
      <c r="V29" s="582"/>
      <c r="W29" s="582"/>
      <c r="X29" s="582"/>
      <c r="Y29" s="582"/>
      <c r="Z29" s="582"/>
      <c r="AA29" s="582"/>
    </row>
    <row r="30" spans="2:27" s="583" customFormat="1" ht="32.25" customHeight="1" thickBot="1" x14ac:dyDescent="0.6">
      <c r="B30" s="459"/>
      <c r="C30" s="465"/>
      <c r="D30" s="472" t="s">
        <v>500</v>
      </c>
      <c r="E30" s="473"/>
      <c r="F30" s="473"/>
      <c r="G30" s="473"/>
      <c r="H30" s="473"/>
      <c r="I30" s="473"/>
      <c r="J30" s="473"/>
      <c r="K30" s="473"/>
      <c r="L30" s="473"/>
      <c r="M30" s="473"/>
      <c r="N30" s="473"/>
      <c r="O30" s="473"/>
      <c r="P30" s="473" t="str">
        <f>D30</f>
        <v>IRB Approach</v>
      </c>
      <c r="Q30" s="473"/>
      <c r="R30" s="473"/>
      <c r="S30" s="473"/>
      <c r="T30" s="473"/>
      <c r="U30" s="473"/>
      <c r="V30" s="473"/>
      <c r="W30" s="473"/>
      <c r="X30" s="473"/>
      <c r="Y30" s="473"/>
      <c r="Z30" s="473"/>
      <c r="AA30" s="474"/>
    </row>
    <row r="31" spans="2:27" s="583" customFormat="1" ht="32.25" customHeight="1" thickBot="1" x14ac:dyDescent="0.6">
      <c r="B31" s="459"/>
      <c r="C31" s="465"/>
      <c r="D31" s="472" t="s">
        <v>12</v>
      </c>
      <c r="E31" s="473"/>
      <c r="F31" s="473"/>
      <c r="G31" s="473"/>
      <c r="H31" s="473"/>
      <c r="I31" s="474"/>
      <c r="J31" s="472" t="s">
        <v>13</v>
      </c>
      <c r="K31" s="473"/>
      <c r="L31" s="473"/>
      <c r="M31" s="473"/>
      <c r="N31" s="473"/>
      <c r="O31" s="474"/>
      <c r="P31" s="472" t="s">
        <v>14</v>
      </c>
      <c r="Q31" s="473"/>
      <c r="R31" s="473"/>
      <c r="S31" s="473"/>
      <c r="T31" s="473"/>
      <c r="U31" s="474"/>
      <c r="V31" s="472" t="s">
        <v>15</v>
      </c>
      <c r="W31" s="473"/>
      <c r="X31" s="473"/>
      <c r="Y31" s="473"/>
      <c r="Z31" s="473"/>
      <c r="AA31" s="474"/>
    </row>
    <row r="32" spans="2:27" s="583" customFormat="1" ht="51" customHeight="1" x14ac:dyDescent="0.55000000000000004">
      <c r="B32" s="475"/>
      <c r="C32" s="465"/>
      <c r="D32" s="476" t="s">
        <v>466</v>
      </c>
      <c r="E32" s="538"/>
      <c r="F32" s="539" t="s">
        <v>467</v>
      </c>
      <c r="G32" s="540" t="s">
        <v>468</v>
      </c>
      <c r="H32" s="541"/>
      <c r="I32" s="542" t="s">
        <v>470</v>
      </c>
      <c r="J32" s="476" t="s">
        <v>466</v>
      </c>
      <c r="K32" s="538"/>
      <c r="L32" s="539" t="s">
        <v>467</v>
      </c>
      <c r="M32" s="540" t="s">
        <v>468</v>
      </c>
      <c r="N32" s="541"/>
      <c r="O32" s="542" t="s">
        <v>470</v>
      </c>
      <c r="P32" s="476" t="s">
        <v>466</v>
      </c>
      <c r="Q32" s="538"/>
      <c r="R32" s="539" t="s">
        <v>467</v>
      </c>
      <c r="S32" s="540" t="s">
        <v>468</v>
      </c>
      <c r="T32" s="541"/>
      <c r="U32" s="542" t="s">
        <v>470</v>
      </c>
      <c r="V32" s="476" t="s">
        <v>466</v>
      </c>
      <c r="W32" s="538"/>
      <c r="X32" s="539" t="s">
        <v>467</v>
      </c>
      <c r="Y32" s="540" t="s">
        <v>468</v>
      </c>
      <c r="Z32" s="541"/>
      <c r="AA32" s="542" t="s">
        <v>470</v>
      </c>
    </row>
    <row r="33" spans="2:27" s="583" customFormat="1" ht="33" customHeight="1" thickBot="1" x14ac:dyDescent="0.6">
      <c r="B33" s="584">
        <v>1</v>
      </c>
      <c r="C33" s="480" t="s">
        <v>11</v>
      </c>
      <c r="D33" s="544"/>
      <c r="E33" s="545" t="s">
        <v>501</v>
      </c>
      <c r="F33" s="546"/>
      <c r="G33" s="544"/>
      <c r="H33" s="545" t="s">
        <v>501</v>
      </c>
      <c r="I33" s="547"/>
      <c r="J33" s="544"/>
      <c r="K33" s="545" t="s">
        <v>501</v>
      </c>
      <c r="L33" s="546"/>
      <c r="M33" s="544"/>
      <c r="N33" s="545" t="s">
        <v>501</v>
      </c>
      <c r="O33" s="547"/>
      <c r="P33" s="544"/>
      <c r="Q33" s="545" t="s">
        <v>501</v>
      </c>
      <c r="R33" s="546"/>
      <c r="S33" s="544"/>
      <c r="T33" s="545" t="s">
        <v>501</v>
      </c>
      <c r="U33" s="547"/>
      <c r="V33" s="544"/>
      <c r="W33" s="545" t="s">
        <v>501</v>
      </c>
      <c r="X33" s="546"/>
      <c r="Y33" s="544"/>
      <c r="Z33" s="545" t="s">
        <v>501</v>
      </c>
      <c r="AA33" s="547"/>
    </row>
    <row r="34" spans="2:27" s="583" customFormat="1" ht="15.75" customHeight="1" x14ac:dyDescent="0.35">
      <c r="B34" s="485" t="s">
        <v>709</v>
      </c>
      <c r="C34" s="548" t="s">
        <v>502</v>
      </c>
      <c r="D34" s="549">
        <v>0</v>
      </c>
      <c r="E34" s="550">
        <v>0</v>
      </c>
      <c r="F34" s="585">
        <v>0</v>
      </c>
      <c r="G34" s="586">
        <v>0</v>
      </c>
      <c r="H34" s="553">
        <v>0</v>
      </c>
      <c r="I34" s="587">
        <v>0</v>
      </c>
      <c r="J34" s="549">
        <v>0</v>
      </c>
      <c r="K34" s="550">
        <v>0</v>
      </c>
      <c r="L34" s="585">
        <v>0</v>
      </c>
      <c r="M34" s="586">
        <v>0</v>
      </c>
      <c r="N34" s="553">
        <v>0</v>
      </c>
      <c r="O34" s="587">
        <v>0</v>
      </c>
      <c r="P34" s="549">
        <v>0</v>
      </c>
      <c r="Q34" s="550">
        <v>0</v>
      </c>
      <c r="R34" s="585">
        <v>0</v>
      </c>
      <c r="S34" s="586">
        <v>0</v>
      </c>
      <c r="T34" s="553">
        <v>0</v>
      </c>
      <c r="U34" s="587">
        <v>0</v>
      </c>
      <c r="V34" s="549">
        <v>0</v>
      </c>
      <c r="W34" s="550">
        <v>0</v>
      </c>
      <c r="X34" s="585">
        <v>0</v>
      </c>
      <c r="Y34" s="586">
        <v>0</v>
      </c>
      <c r="Z34" s="553">
        <v>0</v>
      </c>
      <c r="AA34" s="587">
        <v>0</v>
      </c>
    </row>
    <row r="35" spans="2:27" s="583" customFormat="1" ht="15.75" customHeight="1" x14ac:dyDescent="0.35">
      <c r="B35" s="490"/>
      <c r="C35" s="555" t="s">
        <v>477</v>
      </c>
      <c r="D35" s="549">
        <v>29610.374099999997</v>
      </c>
      <c r="E35" s="550">
        <v>319.19643600000001</v>
      </c>
      <c r="F35" s="588">
        <v>16447.074504</v>
      </c>
      <c r="G35" s="549">
        <v>7772.2152960000003</v>
      </c>
      <c r="H35" s="550">
        <v>379.34299299999998</v>
      </c>
      <c r="I35" s="589">
        <v>269.82740799999999</v>
      </c>
      <c r="J35" s="549">
        <v>32054.113378999999</v>
      </c>
      <c r="K35" s="550">
        <v>323.47328199999998</v>
      </c>
      <c r="L35" s="588">
        <v>16939.356470000002</v>
      </c>
      <c r="M35" s="549">
        <v>8011.3031390000006</v>
      </c>
      <c r="N35" s="550">
        <v>377.79984200000001</v>
      </c>
      <c r="O35" s="589">
        <v>270.25720699999999</v>
      </c>
      <c r="P35" s="549">
        <v>31726.486421000001</v>
      </c>
      <c r="Q35" s="550">
        <v>322.439436</v>
      </c>
      <c r="R35" s="588">
        <v>17650.969915999998</v>
      </c>
      <c r="S35" s="549">
        <v>8523.0300369999986</v>
      </c>
      <c r="T35" s="550">
        <v>376.54910999999998</v>
      </c>
      <c r="U35" s="589">
        <v>264.11238700000001</v>
      </c>
      <c r="V35" s="549">
        <v>31190.695035000001</v>
      </c>
      <c r="W35" s="550">
        <v>328.85558500000002</v>
      </c>
      <c r="X35" s="588">
        <v>17284.860989000001</v>
      </c>
      <c r="Y35" s="549">
        <v>7672.2434519999997</v>
      </c>
      <c r="Z35" s="550">
        <v>383.005179</v>
      </c>
      <c r="AA35" s="589">
        <v>264.80428499999999</v>
      </c>
    </row>
    <row r="36" spans="2:27" s="583" customFormat="1" ht="15.75" customHeight="1" x14ac:dyDescent="0.35">
      <c r="B36" s="490"/>
      <c r="C36" s="556" t="s">
        <v>503</v>
      </c>
      <c r="D36" s="549">
        <v>225662.886497</v>
      </c>
      <c r="E36" s="550">
        <v>7720.0187839999999</v>
      </c>
      <c r="F36" s="588">
        <v>105733.26680100001</v>
      </c>
      <c r="G36" s="549">
        <v>59757.731123999998</v>
      </c>
      <c r="H36" s="550">
        <v>781.12394300000005</v>
      </c>
      <c r="I36" s="589">
        <v>4276.9402369999998</v>
      </c>
      <c r="J36" s="549">
        <v>219823.630856</v>
      </c>
      <c r="K36" s="550">
        <v>7374.3933769999994</v>
      </c>
      <c r="L36" s="588">
        <v>105098.030025</v>
      </c>
      <c r="M36" s="549">
        <v>61108.422386999999</v>
      </c>
      <c r="N36" s="550">
        <v>865.10638900000004</v>
      </c>
      <c r="O36" s="589">
        <v>4085.2446420000001</v>
      </c>
      <c r="P36" s="549">
        <v>215803.71678399999</v>
      </c>
      <c r="Q36" s="550">
        <v>7293.4573220000002</v>
      </c>
      <c r="R36" s="588">
        <v>102269.732741</v>
      </c>
      <c r="S36" s="549">
        <v>59574.020271000001</v>
      </c>
      <c r="T36" s="550">
        <v>970.91021799999999</v>
      </c>
      <c r="U36" s="589">
        <v>4109.7194</v>
      </c>
      <c r="V36" s="549">
        <v>212002.27623600001</v>
      </c>
      <c r="W36" s="550">
        <v>7509.5940249999994</v>
      </c>
      <c r="X36" s="588">
        <v>98313.142871999997</v>
      </c>
      <c r="Y36" s="549">
        <v>56333.460810999997</v>
      </c>
      <c r="Z36" s="550">
        <v>1014.982766</v>
      </c>
      <c r="AA36" s="589">
        <v>4146.384489</v>
      </c>
    </row>
    <row r="37" spans="2:27" s="583" customFormat="1" ht="15.75" customHeight="1" x14ac:dyDescent="0.35">
      <c r="B37" s="490"/>
      <c r="C37" s="557" t="s">
        <v>504</v>
      </c>
      <c r="D37" s="549">
        <v>9157.1372740000006</v>
      </c>
      <c r="E37" s="550">
        <v>712.68802200000005</v>
      </c>
      <c r="F37" s="588">
        <v>7594.6025280000003</v>
      </c>
      <c r="G37" s="549">
        <v>3263.9911980000002</v>
      </c>
      <c r="H37" s="550">
        <v>65.068263999999999</v>
      </c>
      <c r="I37" s="589">
        <v>381.52811000000003</v>
      </c>
      <c r="J37" s="549">
        <v>8451.9719280000008</v>
      </c>
      <c r="K37" s="550">
        <v>457.56583999999998</v>
      </c>
      <c r="L37" s="588">
        <v>6894.8399680000002</v>
      </c>
      <c r="M37" s="549">
        <v>3727.2663029999999</v>
      </c>
      <c r="N37" s="550">
        <v>144.179101</v>
      </c>
      <c r="O37" s="589">
        <v>293.79733700000003</v>
      </c>
      <c r="P37" s="549">
        <v>8824.3080530000007</v>
      </c>
      <c r="Q37" s="550">
        <v>451.74866100000003</v>
      </c>
      <c r="R37" s="588">
        <v>6924.6840289999991</v>
      </c>
      <c r="S37" s="549">
        <v>3718.5051309999999</v>
      </c>
      <c r="T37" s="550">
        <v>239.92465300000001</v>
      </c>
      <c r="U37" s="589">
        <v>308.496081</v>
      </c>
      <c r="V37" s="549">
        <v>8086.1666919999998</v>
      </c>
      <c r="W37" s="550">
        <v>442.41226699999999</v>
      </c>
      <c r="X37" s="588">
        <v>6164.7443729999986</v>
      </c>
      <c r="Y37" s="549">
        <v>3614.360134</v>
      </c>
      <c r="Z37" s="550">
        <v>242.96088</v>
      </c>
      <c r="AA37" s="589">
        <v>316.44175999999999</v>
      </c>
    </row>
    <row r="38" spans="2:27" s="583" customFormat="1" ht="15.75" customHeight="1" x14ac:dyDescent="0.35">
      <c r="B38" s="490"/>
      <c r="C38" s="557" t="s">
        <v>505</v>
      </c>
      <c r="D38" s="549">
        <v>66028.222496000002</v>
      </c>
      <c r="E38" s="550">
        <v>3835.0241059999998</v>
      </c>
      <c r="F38" s="588">
        <v>27241.872544000002</v>
      </c>
      <c r="G38" s="549">
        <v>14230.089894000002</v>
      </c>
      <c r="H38" s="550">
        <v>403.47930500000001</v>
      </c>
      <c r="I38" s="589">
        <v>2332.773381</v>
      </c>
      <c r="J38" s="549">
        <v>63736.754587000003</v>
      </c>
      <c r="K38" s="550">
        <v>3698.8128299999998</v>
      </c>
      <c r="L38" s="588">
        <v>26329.324325000001</v>
      </c>
      <c r="M38" s="549">
        <v>13842.934177999998</v>
      </c>
      <c r="N38" s="550">
        <v>334.07059600000002</v>
      </c>
      <c r="O38" s="589">
        <v>2214.1944549999998</v>
      </c>
      <c r="P38" s="549">
        <v>62396.839095000003</v>
      </c>
      <c r="Q38" s="550">
        <v>3697.2102</v>
      </c>
      <c r="R38" s="588">
        <v>25834.438873999999</v>
      </c>
      <c r="S38" s="549">
        <v>13773.791063000001</v>
      </c>
      <c r="T38" s="550">
        <v>332.10947099999998</v>
      </c>
      <c r="U38" s="589">
        <v>2250.581717</v>
      </c>
      <c r="V38" s="549">
        <v>59685.454567999994</v>
      </c>
      <c r="W38" s="550">
        <v>3798.532807</v>
      </c>
      <c r="X38" s="588">
        <v>24509.323477000002</v>
      </c>
      <c r="Y38" s="549">
        <v>13044.639918999999</v>
      </c>
      <c r="Z38" s="550">
        <v>372.43072000000001</v>
      </c>
      <c r="AA38" s="589">
        <v>2306.6076050000001</v>
      </c>
    </row>
    <row r="39" spans="2:27" s="583" customFormat="1" ht="15.75" customHeight="1" x14ac:dyDescent="0.35">
      <c r="B39" s="490"/>
      <c r="C39" s="556" t="s">
        <v>480</v>
      </c>
      <c r="D39" s="549">
        <v>163858.939904</v>
      </c>
      <c r="E39" s="550">
        <v>3977.399089</v>
      </c>
      <c r="F39" s="588">
        <v>148126.703652</v>
      </c>
      <c r="G39" s="549">
        <v>27477.955191000001</v>
      </c>
      <c r="H39" s="550">
        <v>1004.525849</v>
      </c>
      <c r="I39" s="589">
        <v>2716.5398070000001</v>
      </c>
      <c r="J39" s="549">
        <v>162535.71347799996</v>
      </c>
      <c r="K39" s="550">
        <v>3519.9038999999998</v>
      </c>
      <c r="L39" s="588">
        <v>147197.81355399999</v>
      </c>
      <c r="M39" s="549">
        <v>27074.384059</v>
      </c>
      <c r="N39" s="550">
        <v>920.29138599999999</v>
      </c>
      <c r="O39" s="589">
        <v>2402.9967369999999</v>
      </c>
      <c r="P39" s="549">
        <v>160922.93588500004</v>
      </c>
      <c r="Q39" s="550">
        <v>3610.8246049999998</v>
      </c>
      <c r="R39" s="588">
        <v>146013.127113</v>
      </c>
      <c r="S39" s="549">
        <v>26286.994020999999</v>
      </c>
      <c r="T39" s="550">
        <v>955.68759</v>
      </c>
      <c r="U39" s="589">
        <v>2487.1782269999999</v>
      </c>
      <c r="V39" s="549">
        <v>160635.42766399999</v>
      </c>
      <c r="W39" s="550">
        <v>3730.9966800000002</v>
      </c>
      <c r="X39" s="588">
        <v>145267.40975799999</v>
      </c>
      <c r="Y39" s="549">
        <v>26480.800675999995</v>
      </c>
      <c r="Z39" s="550">
        <v>1025.802222</v>
      </c>
      <c r="AA39" s="589">
        <v>2586.3388530000002</v>
      </c>
    </row>
    <row r="40" spans="2:27" s="583" customFormat="1" ht="15.75" customHeight="1" x14ac:dyDescent="0.35">
      <c r="B40" s="490"/>
      <c r="C40" s="561" t="s">
        <v>506</v>
      </c>
      <c r="D40" s="549">
        <v>117543.07241399999</v>
      </c>
      <c r="E40" s="550">
        <v>1434.332721</v>
      </c>
      <c r="F40" s="588">
        <v>110260.583487</v>
      </c>
      <c r="G40" s="549">
        <v>18837.273164999999</v>
      </c>
      <c r="H40" s="550">
        <v>449.23612200000002</v>
      </c>
      <c r="I40" s="589">
        <v>773.83844599999998</v>
      </c>
      <c r="J40" s="549">
        <v>117815.124908</v>
      </c>
      <c r="K40" s="550">
        <v>1183.1284840000001</v>
      </c>
      <c r="L40" s="588">
        <v>110293.653446</v>
      </c>
      <c r="M40" s="549">
        <v>18552.415411000002</v>
      </c>
      <c r="N40" s="550">
        <v>375.60769199999999</v>
      </c>
      <c r="O40" s="589">
        <v>651.84698800000001</v>
      </c>
      <c r="P40" s="549">
        <v>117448.774746</v>
      </c>
      <c r="Q40" s="550">
        <v>1203.4526470000001</v>
      </c>
      <c r="R40" s="588">
        <v>109764.629915</v>
      </c>
      <c r="S40" s="549">
        <v>18089.355958</v>
      </c>
      <c r="T40" s="550">
        <v>398.76264900000001</v>
      </c>
      <c r="U40" s="589">
        <v>661.11767399999997</v>
      </c>
      <c r="V40" s="549">
        <v>117725.041253</v>
      </c>
      <c r="W40" s="550">
        <v>1225.7676750000001</v>
      </c>
      <c r="X40" s="588">
        <v>109801.92720299998</v>
      </c>
      <c r="Y40" s="549">
        <v>18374.688568000001</v>
      </c>
      <c r="Z40" s="550">
        <v>425.56558000000001</v>
      </c>
      <c r="AA40" s="589">
        <v>716.04892400000006</v>
      </c>
    </row>
    <row r="41" spans="2:27" s="583" customFormat="1" ht="15.75" customHeight="1" x14ac:dyDescent="0.35">
      <c r="B41" s="490"/>
      <c r="C41" s="562" t="s">
        <v>507</v>
      </c>
      <c r="D41" s="549">
        <v>5217.7692849999994</v>
      </c>
      <c r="E41" s="550">
        <v>323.692657</v>
      </c>
      <c r="F41" s="588">
        <v>4561.5298640000001</v>
      </c>
      <c r="G41" s="549">
        <v>1166.5089599999999</v>
      </c>
      <c r="H41" s="550">
        <v>103.68293199999999</v>
      </c>
      <c r="I41" s="589">
        <v>140.907599</v>
      </c>
      <c r="J41" s="549">
        <v>4953.6330750000006</v>
      </c>
      <c r="K41" s="550">
        <v>239.56147899999999</v>
      </c>
      <c r="L41" s="588">
        <v>4322.6589899999999</v>
      </c>
      <c r="M41" s="549">
        <v>1070.9305529999999</v>
      </c>
      <c r="N41" s="550">
        <v>71.740415999999996</v>
      </c>
      <c r="O41" s="589">
        <v>107.830923</v>
      </c>
      <c r="P41" s="549">
        <v>4837.9510579999996</v>
      </c>
      <c r="Q41" s="550">
        <v>245.520655</v>
      </c>
      <c r="R41" s="588">
        <v>4209.2389819999999</v>
      </c>
      <c r="S41" s="549">
        <v>1053.5693650000001</v>
      </c>
      <c r="T41" s="550">
        <v>74.858636000000004</v>
      </c>
      <c r="U41" s="589">
        <v>114.315617</v>
      </c>
      <c r="V41" s="549">
        <v>4711.9767870000005</v>
      </c>
      <c r="W41" s="550">
        <v>250.76486399999999</v>
      </c>
      <c r="X41" s="588">
        <v>4152.0119500000001</v>
      </c>
      <c r="Y41" s="549">
        <v>1080.276658</v>
      </c>
      <c r="Z41" s="550">
        <v>79.936528999999993</v>
      </c>
      <c r="AA41" s="589">
        <v>123.474722</v>
      </c>
    </row>
    <row r="42" spans="2:27" s="583" customFormat="1" ht="15.75" customHeight="1" x14ac:dyDescent="0.35">
      <c r="B42" s="490"/>
      <c r="C42" s="562" t="s">
        <v>508</v>
      </c>
      <c r="D42" s="549">
        <v>112325.303128</v>
      </c>
      <c r="E42" s="550">
        <v>1110.6400639999999</v>
      </c>
      <c r="F42" s="588">
        <v>105699.053623</v>
      </c>
      <c r="G42" s="549">
        <v>17670.764204999999</v>
      </c>
      <c r="H42" s="550">
        <v>345.55318999999997</v>
      </c>
      <c r="I42" s="589">
        <v>632.93084699999997</v>
      </c>
      <c r="J42" s="549">
        <v>112861.491834</v>
      </c>
      <c r="K42" s="550">
        <v>943.56700499999999</v>
      </c>
      <c r="L42" s="588">
        <v>105970.994456</v>
      </c>
      <c r="M42" s="549">
        <v>17481.484859</v>
      </c>
      <c r="N42" s="550">
        <v>303.867276</v>
      </c>
      <c r="O42" s="589">
        <v>544.01606500000003</v>
      </c>
      <c r="P42" s="549">
        <v>112610.823687</v>
      </c>
      <c r="Q42" s="550">
        <v>957.93199200000004</v>
      </c>
      <c r="R42" s="588">
        <v>105555.39093199999</v>
      </c>
      <c r="S42" s="549">
        <v>17035.786593000001</v>
      </c>
      <c r="T42" s="550">
        <v>323.90401300000002</v>
      </c>
      <c r="U42" s="589">
        <v>546.80205699999999</v>
      </c>
      <c r="V42" s="549">
        <v>113013.064466</v>
      </c>
      <c r="W42" s="550">
        <v>975.00281099999995</v>
      </c>
      <c r="X42" s="588">
        <v>105649.915253</v>
      </c>
      <c r="Y42" s="549">
        <v>17294.411908999999</v>
      </c>
      <c r="Z42" s="550">
        <v>345.629051</v>
      </c>
      <c r="AA42" s="589">
        <v>592.57420200000001</v>
      </c>
    </row>
    <row r="43" spans="2:27" s="583" customFormat="1" ht="15.75" customHeight="1" x14ac:dyDescent="0.35">
      <c r="B43" s="490"/>
      <c r="C43" s="561" t="s">
        <v>509</v>
      </c>
      <c r="D43" s="549">
        <v>3.909E-2</v>
      </c>
      <c r="E43" s="550">
        <v>0</v>
      </c>
      <c r="F43" s="588">
        <v>1.2437999999999999E-2</v>
      </c>
      <c r="G43" s="549">
        <v>1.639E-3</v>
      </c>
      <c r="H43" s="550">
        <v>0</v>
      </c>
      <c r="I43" s="589">
        <v>2.9E-5</v>
      </c>
      <c r="J43" s="549">
        <v>3.909E-2</v>
      </c>
      <c r="K43" s="550">
        <v>0</v>
      </c>
      <c r="L43" s="588">
        <v>1.1015E-2</v>
      </c>
      <c r="M43" s="549">
        <v>8.92E-4</v>
      </c>
      <c r="N43" s="550">
        <v>0</v>
      </c>
      <c r="O43" s="589">
        <v>9.0000000000000002E-6</v>
      </c>
      <c r="P43" s="549">
        <v>3.6589999999999998E-2</v>
      </c>
      <c r="Q43" s="550">
        <v>0</v>
      </c>
      <c r="R43" s="588">
        <v>9.2090000000000002E-3</v>
      </c>
      <c r="S43" s="549">
        <v>1.052E-3</v>
      </c>
      <c r="T43" s="550">
        <v>0</v>
      </c>
      <c r="U43" s="589">
        <v>1.2999999999999999E-5</v>
      </c>
      <c r="V43" s="549">
        <v>3.6589999999999998E-2</v>
      </c>
      <c r="W43" s="550">
        <v>0</v>
      </c>
      <c r="X43" s="588">
        <v>8.6999999999999994E-3</v>
      </c>
      <c r="Y43" s="549">
        <v>5.3700000000000004E-4</v>
      </c>
      <c r="Z43" s="550">
        <v>0</v>
      </c>
      <c r="AA43" s="589">
        <v>5.0000000000000004E-6</v>
      </c>
    </row>
    <row r="44" spans="2:27" s="583" customFormat="1" ht="15.75" customHeight="1" x14ac:dyDescent="0.35">
      <c r="B44" s="490"/>
      <c r="C44" s="561" t="s">
        <v>510</v>
      </c>
      <c r="D44" s="549">
        <v>46315.828399999999</v>
      </c>
      <c r="E44" s="550">
        <v>2543.0663679999998</v>
      </c>
      <c r="F44" s="588">
        <v>37866.107727000002</v>
      </c>
      <c r="G44" s="549">
        <v>8640.6803870000003</v>
      </c>
      <c r="H44" s="550">
        <v>555.28972699999997</v>
      </c>
      <c r="I44" s="589">
        <v>1942.7013320000001</v>
      </c>
      <c r="J44" s="549">
        <v>44720.549479999994</v>
      </c>
      <c r="K44" s="550">
        <v>2336.775416</v>
      </c>
      <c r="L44" s="588">
        <v>36904.149094</v>
      </c>
      <c r="M44" s="549">
        <v>8521.9677550000015</v>
      </c>
      <c r="N44" s="550">
        <v>544.68369399999995</v>
      </c>
      <c r="O44" s="589">
        <v>1751.1497400000001</v>
      </c>
      <c r="P44" s="549">
        <v>43474.124549</v>
      </c>
      <c r="Q44" s="550">
        <v>2407.3719580000002</v>
      </c>
      <c r="R44" s="588">
        <v>36248.487989000001</v>
      </c>
      <c r="S44" s="549">
        <v>8197.6370110000007</v>
      </c>
      <c r="T44" s="550">
        <v>556.92494099999999</v>
      </c>
      <c r="U44" s="589">
        <v>1826.0605399999999</v>
      </c>
      <c r="V44" s="549">
        <v>42910.349821000003</v>
      </c>
      <c r="W44" s="550">
        <v>2505.2290050000001</v>
      </c>
      <c r="X44" s="588">
        <v>35465.473854999997</v>
      </c>
      <c r="Y44" s="549">
        <v>8106.1115710000013</v>
      </c>
      <c r="Z44" s="550">
        <v>600.23664199999996</v>
      </c>
      <c r="AA44" s="589">
        <v>1870.2899239999999</v>
      </c>
    </row>
    <row r="45" spans="2:27" s="583" customFormat="1" ht="15.75" customHeight="1" x14ac:dyDescent="0.35">
      <c r="B45" s="490"/>
      <c r="C45" s="562" t="s">
        <v>511</v>
      </c>
      <c r="D45" s="549">
        <v>25112.577100000002</v>
      </c>
      <c r="E45" s="550">
        <v>1361.2896900000001</v>
      </c>
      <c r="F45" s="588">
        <v>9536.9824599999993</v>
      </c>
      <c r="G45" s="549">
        <v>1994.2071000000001</v>
      </c>
      <c r="H45" s="550">
        <v>304.53717699999999</v>
      </c>
      <c r="I45" s="589">
        <v>676.062996</v>
      </c>
      <c r="J45" s="549">
        <v>24354.782239</v>
      </c>
      <c r="K45" s="550">
        <v>1282.893176</v>
      </c>
      <c r="L45" s="588">
        <v>9479.9489919999996</v>
      </c>
      <c r="M45" s="549">
        <v>1975.14528</v>
      </c>
      <c r="N45" s="550">
        <v>293.18249500000002</v>
      </c>
      <c r="O45" s="589">
        <v>622.30432800000005</v>
      </c>
      <c r="P45" s="549">
        <v>23612.157819</v>
      </c>
      <c r="Q45" s="550">
        <v>1350.55331</v>
      </c>
      <c r="R45" s="588">
        <v>9188.9699340000006</v>
      </c>
      <c r="S45" s="549">
        <v>1937.7732289999999</v>
      </c>
      <c r="T45" s="550">
        <v>299.51514500000002</v>
      </c>
      <c r="U45" s="589">
        <v>682.83871599999998</v>
      </c>
      <c r="V45" s="549">
        <v>23084.441343999999</v>
      </c>
      <c r="W45" s="550">
        <v>1415.8548880000001</v>
      </c>
      <c r="X45" s="588">
        <v>9182.7377319999996</v>
      </c>
      <c r="Y45" s="549">
        <v>1969.4987160000001</v>
      </c>
      <c r="Z45" s="550">
        <v>325.44684699999999</v>
      </c>
      <c r="AA45" s="589">
        <v>746.55243399999995</v>
      </c>
    </row>
    <row r="46" spans="2:27" s="583" customFormat="1" ht="15.75" customHeight="1" x14ac:dyDescent="0.35">
      <c r="B46" s="490"/>
      <c r="C46" s="563" t="s">
        <v>512</v>
      </c>
      <c r="D46" s="549">
        <v>21203.251299999996</v>
      </c>
      <c r="E46" s="550">
        <v>1181.7766779999999</v>
      </c>
      <c r="F46" s="588">
        <v>28329.125269</v>
      </c>
      <c r="G46" s="549">
        <v>6646.4732870000007</v>
      </c>
      <c r="H46" s="550">
        <v>250.75255000000001</v>
      </c>
      <c r="I46" s="589">
        <v>1266.638336</v>
      </c>
      <c r="J46" s="549">
        <v>20365.767241000001</v>
      </c>
      <c r="K46" s="550">
        <v>1053.8822399999999</v>
      </c>
      <c r="L46" s="588">
        <v>27424.200100999999</v>
      </c>
      <c r="M46" s="549">
        <v>6546.8224760000003</v>
      </c>
      <c r="N46" s="550">
        <v>251.50119900000001</v>
      </c>
      <c r="O46" s="589">
        <v>1128.8454119999999</v>
      </c>
      <c r="P46" s="549">
        <v>19861.96673</v>
      </c>
      <c r="Q46" s="550">
        <v>1056.8186479999999</v>
      </c>
      <c r="R46" s="588">
        <v>27059.518055</v>
      </c>
      <c r="S46" s="549">
        <v>6259.8637820000004</v>
      </c>
      <c r="T46" s="550">
        <v>257.40979599999997</v>
      </c>
      <c r="U46" s="589">
        <v>1143.221824</v>
      </c>
      <c r="V46" s="549">
        <v>19825.908476000004</v>
      </c>
      <c r="W46" s="550">
        <v>1089.3741170000001</v>
      </c>
      <c r="X46" s="588">
        <v>26282.736121999998</v>
      </c>
      <c r="Y46" s="549">
        <v>6136.612854</v>
      </c>
      <c r="Z46" s="550">
        <v>274.78979500000003</v>
      </c>
      <c r="AA46" s="589">
        <v>1123.73749</v>
      </c>
    </row>
    <row r="47" spans="2:27" s="583" customFormat="1" ht="15.75" customHeight="1" x14ac:dyDescent="0.35">
      <c r="B47" s="490"/>
      <c r="C47" s="556" t="s">
        <v>487</v>
      </c>
      <c r="D47" s="549">
        <v>7948.5461470000009</v>
      </c>
      <c r="E47" s="550">
        <v>46.525435000000002</v>
      </c>
      <c r="F47" s="588">
        <v>7947.4303739999996</v>
      </c>
      <c r="G47" s="549">
        <v>27599.094147</v>
      </c>
      <c r="H47" s="550">
        <v>0</v>
      </c>
      <c r="I47" s="589">
        <v>0.86835799999999996</v>
      </c>
      <c r="J47" s="549">
        <v>8424.1870329999983</v>
      </c>
      <c r="K47" s="550">
        <v>43.904000000000003</v>
      </c>
      <c r="L47" s="588">
        <v>8423.0712590000003</v>
      </c>
      <c r="M47" s="549">
        <v>29105.318275999995</v>
      </c>
      <c r="N47" s="550">
        <v>0</v>
      </c>
      <c r="O47" s="589">
        <v>0.52116099999999999</v>
      </c>
      <c r="P47" s="549">
        <v>8644.7845510000006</v>
      </c>
      <c r="Q47" s="550">
        <v>41.988052000000003</v>
      </c>
      <c r="R47" s="588">
        <v>8643.6687770000008</v>
      </c>
      <c r="S47" s="549">
        <v>29902.802547999996</v>
      </c>
      <c r="T47" s="550">
        <v>0</v>
      </c>
      <c r="U47" s="589">
        <v>0.65112400000000004</v>
      </c>
      <c r="V47" s="549">
        <v>8240.4501849999997</v>
      </c>
      <c r="W47" s="550">
        <v>35.271659</v>
      </c>
      <c r="X47" s="588">
        <v>8239.3239049999993</v>
      </c>
      <c r="Y47" s="549">
        <v>28537.364699000002</v>
      </c>
      <c r="Z47" s="550">
        <v>0</v>
      </c>
      <c r="AA47" s="589">
        <v>0.13269800000000001</v>
      </c>
    </row>
    <row r="48" spans="2:27" s="463" customFormat="1" ht="15.75" hidden="1" customHeight="1" x14ac:dyDescent="0.35">
      <c r="B48" s="490"/>
      <c r="C48" s="565"/>
      <c r="D48" s="558"/>
      <c r="E48" s="566"/>
      <c r="F48" s="590"/>
      <c r="G48" s="558"/>
      <c r="H48" s="566"/>
      <c r="I48" s="591"/>
      <c r="J48" s="558"/>
      <c r="K48" s="566"/>
      <c r="L48" s="590"/>
      <c r="M48" s="558"/>
      <c r="N48" s="566"/>
      <c r="O48" s="591"/>
      <c r="P48" s="558"/>
      <c r="Q48" s="566"/>
      <c r="R48" s="590"/>
      <c r="S48" s="558"/>
      <c r="T48" s="566"/>
      <c r="U48" s="591"/>
      <c r="V48" s="558"/>
      <c r="W48" s="566"/>
      <c r="X48" s="590"/>
      <c r="Y48" s="558"/>
      <c r="Z48" s="566"/>
      <c r="AA48" s="591"/>
    </row>
    <row r="49" spans="2:27" s="583" customFormat="1" ht="15.75" customHeight="1" x14ac:dyDescent="0.35">
      <c r="B49" s="490"/>
      <c r="C49" s="568" t="s">
        <v>513</v>
      </c>
      <c r="D49" s="592"/>
      <c r="E49" s="593"/>
      <c r="F49" s="594"/>
      <c r="G49" s="592"/>
      <c r="H49" s="593"/>
      <c r="I49" s="595"/>
      <c r="J49" s="592"/>
      <c r="K49" s="593"/>
      <c r="L49" s="594"/>
      <c r="M49" s="592"/>
      <c r="N49" s="593"/>
      <c r="O49" s="595"/>
      <c r="P49" s="592"/>
      <c r="Q49" s="593"/>
      <c r="R49" s="594"/>
      <c r="S49" s="592"/>
      <c r="T49" s="593"/>
      <c r="U49" s="595"/>
      <c r="V49" s="592"/>
      <c r="W49" s="593"/>
      <c r="X49" s="594"/>
      <c r="Y49" s="592"/>
      <c r="Z49" s="593"/>
      <c r="AA49" s="595"/>
    </row>
    <row r="50" spans="2:27" s="583" customFormat="1" ht="19.5" customHeight="1" thickBot="1" x14ac:dyDescent="0.4">
      <c r="B50" s="502"/>
      <c r="C50" s="574" t="s">
        <v>518</v>
      </c>
      <c r="D50" s="596"/>
      <c r="E50" s="597"/>
      <c r="F50" s="598"/>
      <c r="G50" s="596"/>
      <c r="H50" s="597"/>
      <c r="I50" s="599"/>
      <c r="J50" s="596"/>
      <c r="K50" s="597"/>
      <c r="L50" s="598"/>
      <c r="M50" s="596"/>
      <c r="N50" s="597"/>
      <c r="O50" s="599"/>
      <c r="P50" s="596"/>
      <c r="Q50" s="597"/>
      <c r="R50" s="598"/>
      <c r="S50" s="596"/>
      <c r="T50" s="597"/>
      <c r="U50" s="599"/>
      <c r="V50" s="596"/>
      <c r="W50" s="597"/>
      <c r="X50" s="598"/>
      <c r="Y50" s="596"/>
      <c r="Z50" s="597"/>
      <c r="AA50" s="599"/>
    </row>
    <row r="51" spans="2:27" s="583" customFormat="1" ht="17.25" customHeight="1" x14ac:dyDescent="0.35">
      <c r="B51" s="507"/>
      <c r="C51" s="463"/>
      <c r="D51" s="507" t="s">
        <v>490</v>
      </c>
      <c r="E51" s="463"/>
      <c r="F51" s="463"/>
      <c r="G51" s="463"/>
      <c r="H51" s="463"/>
      <c r="I51" s="463"/>
      <c r="J51" s="463"/>
      <c r="K51" s="463"/>
      <c r="L51" s="463"/>
      <c r="M51" s="463"/>
      <c r="N51" s="463"/>
      <c r="O51" s="463"/>
      <c r="P51" s="463"/>
      <c r="Q51" s="463"/>
      <c r="R51" s="463"/>
      <c r="S51" s="463"/>
      <c r="T51" s="463"/>
      <c r="U51" s="463"/>
    </row>
    <row r="52" spans="2:27" s="583" customFormat="1" ht="14.25" customHeight="1" x14ac:dyDescent="0.35">
      <c r="B52" s="507"/>
      <c r="C52" s="463"/>
      <c r="D52" s="580"/>
      <c r="E52" s="580"/>
      <c r="F52" s="580"/>
      <c r="G52" s="580"/>
      <c r="H52" s="580"/>
      <c r="I52" s="580"/>
      <c r="J52" s="580"/>
      <c r="K52" s="580"/>
      <c r="L52" s="580"/>
      <c r="M52" s="580"/>
      <c r="N52" s="580"/>
      <c r="O52" s="580"/>
      <c r="P52" s="463"/>
      <c r="Q52" s="463"/>
      <c r="R52" s="463"/>
      <c r="S52" s="463"/>
      <c r="T52" s="463"/>
      <c r="U52" s="463"/>
    </row>
    <row r="53" spans="2:27" s="583" customFormat="1" ht="15" customHeight="1" thickBot="1" x14ac:dyDescent="0.6">
      <c r="B53" s="600"/>
      <c r="D53" s="601"/>
      <c r="E53" s="601"/>
      <c r="F53" s="601"/>
      <c r="G53" s="601"/>
      <c r="H53" s="601"/>
      <c r="I53" s="601"/>
      <c r="J53" s="601"/>
      <c r="K53" s="601"/>
      <c r="L53" s="601"/>
      <c r="M53" s="601"/>
      <c r="N53" s="601"/>
      <c r="O53" s="601"/>
      <c r="P53" s="463"/>
      <c r="Q53" s="463"/>
      <c r="R53" s="463"/>
      <c r="S53" s="463"/>
      <c r="T53" s="463"/>
      <c r="U53" s="463"/>
    </row>
    <row r="54" spans="2:27" s="583" customFormat="1" ht="32.25" customHeight="1" thickBot="1" x14ac:dyDescent="0.6">
      <c r="B54" s="459"/>
      <c r="C54" s="465"/>
      <c r="D54" s="472" t="s">
        <v>500</v>
      </c>
      <c r="E54" s="473"/>
      <c r="F54" s="473"/>
      <c r="G54" s="473"/>
      <c r="H54" s="473"/>
      <c r="I54" s="473"/>
      <c r="J54" s="473"/>
      <c r="K54" s="473"/>
      <c r="L54" s="473"/>
      <c r="M54" s="473"/>
      <c r="N54" s="473"/>
      <c r="O54" s="473"/>
      <c r="P54" s="473" t="str">
        <f>D54</f>
        <v>IRB Approach</v>
      </c>
      <c r="Q54" s="473"/>
      <c r="R54" s="473"/>
      <c r="S54" s="473"/>
      <c r="T54" s="473"/>
      <c r="U54" s="473"/>
      <c r="V54" s="473"/>
      <c r="W54" s="473"/>
      <c r="X54" s="473"/>
      <c r="Y54" s="473"/>
      <c r="Z54" s="473"/>
      <c r="AA54" s="474"/>
    </row>
    <row r="55" spans="2:27" s="583" customFormat="1" ht="32.25" customHeight="1" thickBot="1" x14ac:dyDescent="0.6">
      <c r="B55" s="459"/>
      <c r="C55" s="465"/>
      <c r="D55" s="472" t="s">
        <v>12</v>
      </c>
      <c r="E55" s="473"/>
      <c r="F55" s="473"/>
      <c r="G55" s="473"/>
      <c r="H55" s="473"/>
      <c r="I55" s="474"/>
      <c r="J55" s="472" t="s">
        <v>13</v>
      </c>
      <c r="K55" s="473"/>
      <c r="L55" s="473"/>
      <c r="M55" s="473"/>
      <c r="N55" s="473"/>
      <c r="O55" s="474"/>
      <c r="P55" s="472" t="s">
        <v>14</v>
      </c>
      <c r="Q55" s="473"/>
      <c r="R55" s="473"/>
      <c r="S55" s="473"/>
      <c r="T55" s="473"/>
      <c r="U55" s="474"/>
      <c r="V55" s="472" t="s">
        <v>15</v>
      </c>
      <c r="W55" s="473"/>
      <c r="X55" s="473"/>
      <c r="Y55" s="473"/>
      <c r="Z55" s="473"/>
      <c r="AA55" s="474"/>
    </row>
    <row r="56" spans="2:27" s="583" customFormat="1" ht="51" customHeight="1" x14ac:dyDescent="0.55000000000000004">
      <c r="B56" s="475"/>
      <c r="C56" s="465"/>
      <c r="D56" s="476" t="s">
        <v>466</v>
      </c>
      <c r="E56" s="538"/>
      <c r="F56" s="539" t="s">
        <v>467</v>
      </c>
      <c r="G56" s="540" t="s">
        <v>468</v>
      </c>
      <c r="H56" s="541"/>
      <c r="I56" s="542" t="s">
        <v>470</v>
      </c>
      <c r="J56" s="476" t="s">
        <v>466</v>
      </c>
      <c r="K56" s="538"/>
      <c r="L56" s="539" t="s">
        <v>467</v>
      </c>
      <c r="M56" s="540" t="s">
        <v>468</v>
      </c>
      <c r="N56" s="541"/>
      <c r="O56" s="542" t="s">
        <v>470</v>
      </c>
      <c r="P56" s="476" t="s">
        <v>466</v>
      </c>
      <c r="Q56" s="538"/>
      <c r="R56" s="539" t="s">
        <v>467</v>
      </c>
      <c r="S56" s="540" t="s">
        <v>468</v>
      </c>
      <c r="T56" s="541"/>
      <c r="U56" s="542" t="s">
        <v>470</v>
      </c>
      <c r="V56" s="476" t="s">
        <v>466</v>
      </c>
      <c r="W56" s="538"/>
      <c r="X56" s="539" t="s">
        <v>467</v>
      </c>
      <c r="Y56" s="540" t="s">
        <v>468</v>
      </c>
      <c r="Z56" s="541"/>
      <c r="AA56" s="542" t="s">
        <v>470</v>
      </c>
    </row>
    <row r="57" spans="2:27" s="583" customFormat="1" ht="33" customHeight="1" thickBot="1" x14ac:dyDescent="0.6">
      <c r="B57" s="584">
        <v>2</v>
      </c>
      <c r="C57" s="480" t="s">
        <v>11</v>
      </c>
      <c r="D57" s="544"/>
      <c r="E57" s="545" t="s">
        <v>501</v>
      </c>
      <c r="F57" s="546"/>
      <c r="G57" s="544"/>
      <c r="H57" s="545" t="s">
        <v>501</v>
      </c>
      <c r="I57" s="547"/>
      <c r="J57" s="544"/>
      <c r="K57" s="545" t="s">
        <v>501</v>
      </c>
      <c r="L57" s="546"/>
      <c r="M57" s="544"/>
      <c r="N57" s="545" t="s">
        <v>501</v>
      </c>
      <c r="O57" s="547"/>
      <c r="P57" s="544"/>
      <c r="Q57" s="545" t="s">
        <v>501</v>
      </c>
      <c r="R57" s="546"/>
      <c r="S57" s="544"/>
      <c r="T57" s="545" t="s">
        <v>501</v>
      </c>
      <c r="U57" s="547"/>
      <c r="V57" s="544"/>
      <c r="W57" s="545" t="s">
        <v>501</v>
      </c>
      <c r="X57" s="546"/>
      <c r="Y57" s="544"/>
      <c r="Z57" s="545" t="s">
        <v>501</v>
      </c>
      <c r="AA57" s="547"/>
    </row>
    <row r="58" spans="2:27" s="583" customFormat="1" ht="15.75" customHeight="1" x14ac:dyDescent="0.35">
      <c r="B58" s="485" t="s">
        <v>708</v>
      </c>
      <c r="C58" s="548" t="s">
        <v>502</v>
      </c>
      <c r="D58" s="549">
        <v>0</v>
      </c>
      <c r="E58" s="550">
        <v>0</v>
      </c>
      <c r="F58" s="585">
        <v>0</v>
      </c>
      <c r="G58" s="586">
        <v>0</v>
      </c>
      <c r="H58" s="553">
        <v>0</v>
      </c>
      <c r="I58" s="587">
        <v>0</v>
      </c>
      <c r="J58" s="549">
        <v>0</v>
      </c>
      <c r="K58" s="550">
        <v>0</v>
      </c>
      <c r="L58" s="585">
        <v>0</v>
      </c>
      <c r="M58" s="586">
        <v>0</v>
      </c>
      <c r="N58" s="553">
        <v>0</v>
      </c>
      <c r="O58" s="587">
        <v>0</v>
      </c>
      <c r="P58" s="549">
        <v>0</v>
      </c>
      <c r="Q58" s="550">
        <v>0</v>
      </c>
      <c r="R58" s="585">
        <v>0</v>
      </c>
      <c r="S58" s="586">
        <v>0</v>
      </c>
      <c r="T58" s="553">
        <v>0</v>
      </c>
      <c r="U58" s="587">
        <v>0</v>
      </c>
      <c r="V58" s="549">
        <v>0</v>
      </c>
      <c r="W58" s="550">
        <v>0</v>
      </c>
      <c r="X58" s="585">
        <v>0</v>
      </c>
      <c r="Y58" s="586">
        <v>0</v>
      </c>
      <c r="Z58" s="553">
        <v>0</v>
      </c>
      <c r="AA58" s="587">
        <v>0</v>
      </c>
    </row>
    <row r="59" spans="2:27" s="583" customFormat="1" ht="15.75" customHeight="1" x14ac:dyDescent="0.35">
      <c r="B59" s="490"/>
      <c r="C59" s="555" t="s">
        <v>477</v>
      </c>
      <c r="D59" s="549">
        <v>2555.6269550000002</v>
      </c>
      <c r="E59" s="550">
        <v>0</v>
      </c>
      <c r="F59" s="588">
        <v>648.89732700000002</v>
      </c>
      <c r="G59" s="549">
        <v>248.44282899999999</v>
      </c>
      <c r="H59" s="550">
        <v>0</v>
      </c>
      <c r="I59" s="589">
        <v>0.55148600000000003</v>
      </c>
      <c r="J59" s="549">
        <v>2470.9329819999998</v>
      </c>
      <c r="K59" s="550">
        <v>0</v>
      </c>
      <c r="L59" s="588">
        <v>719.01934400000005</v>
      </c>
      <c r="M59" s="549">
        <v>266.74771099999998</v>
      </c>
      <c r="N59" s="550">
        <v>0</v>
      </c>
      <c r="O59" s="589">
        <v>0.74240799999999996</v>
      </c>
      <c r="P59" s="549">
        <v>2619.9499460000002</v>
      </c>
      <c r="Q59" s="550">
        <v>0</v>
      </c>
      <c r="R59" s="588">
        <v>852.756258</v>
      </c>
      <c r="S59" s="549">
        <v>291.11747100000002</v>
      </c>
      <c r="T59" s="550">
        <v>0</v>
      </c>
      <c r="U59" s="589">
        <v>0.55777699999999997</v>
      </c>
      <c r="V59" s="549">
        <v>2580.8430469999998</v>
      </c>
      <c r="W59" s="550">
        <v>0</v>
      </c>
      <c r="X59" s="588">
        <v>669.187589</v>
      </c>
      <c r="Y59" s="549">
        <v>254.503547</v>
      </c>
      <c r="Z59" s="550">
        <v>0</v>
      </c>
      <c r="AA59" s="589">
        <v>0.56769999999999998</v>
      </c>
    </row>
    <row r="60" spans="2:27" s="583" customFormat="1" ht="15.75" customHeight="1" x14ac:dyDescent="0.35">
      <c r="B60" s="490"/>
      <c r="C60" s="556" t="s">
        <v>503</v>
      </c>
      <c r="D60" s="549">
        <v>24403.328044000005</v>
      </c>
      <c r="E60" s="550">
        <v>81.194243999999998</v>
      </c>
      <c r="F60" s="588">
        <v>10539.715905999998</v>
      </c>
      <c r="G60" s="549">
        <v>5346.9049240000004</v>
      </c>
      <c r="H60" s="550">
        <v>13.796018999999999</v>
      </c>
      <c r="I60" s="589">
        <v>60.923341999999998</v>
      </c>
      <c r="J60" s="549">
        <v>23119.938940000004</v>
      </c>
      <c r="K60" s="550">
        <v>60.985323999999999</v>
      </c>
      <c r="L60" s="588">
        <v>10319.485756</v>
      </c>
      <c r="M60" s="549">
        <v>5127.884446</v>
      </c>
      <c r="N60" s="550">
        <v>8.943899</v>
      </c>
      <c r="O60" s="589">
        <v>61.999336</v>
      </c>
      <c r="P60" s="549">
        <v>23857.143392000002</v>
      </c>
      <c r="Q60" s="550">
        <v>56.258909000000003</v>
      </c>
      <c r="R60" s="588">
        <v>10477.068223</v>
      </c>
      <c r="S60" s="549">
        <v>5226.7987289999992</v>
      </c>
      <c r="T60" s="550">
        <v>6.1688320000000001</v>
      </c>
      <c r="U60" s="589">
        <v>59.345011</v>
      </c>
      <c r="V60" s="549">
        <v>24535.767020000003</v>
      </c>
      <c r="W60" s="550">
        <v>58.481836999999999</v>
      </c>
      <c r="X60" s="588">
        <v>10694.099991999999</v>
      </c>
      <c r="Y60" s="549">
        <v>4818.7421990000012</v>
      </c>
      <c r="Z60" s="550">
        <v>6.3672259999999996</v>
      </c>
      <c r="AA60" s="589">
        <v>47.175724000000002</v>
      </c>
    </row>
    <row r="61" spans="2:27" s="583" customFormat="1" ht="15.75" customHeight="1" x14ac:dyDescent="0.35">
      <c r="B61" s="490"/>
      <c r="C61" s="557" t="s">
        <v>504</v>
      </c>
      <c r="D61" s="549">
        <v>2266.217639</v>
      </c>
      <c r="E61" s="550">
        <v>0</v>
      </c>
      <c r="F61" s="588">
        <v>1397.201339</v>
      </c>
      <c r="G61" s="549">
        <v>441.521931</v>
      </c>
      <c r="H61" s="550">
        <v>0</v>
      </c>
      <c r="I61" s="589">
        <v>5.4831289999999999</v>
      </c>
      <c r="J61" s="549">
        <v>2488.9384930000001</v>
      </c>
      <c r="K61" s="550">
        <v>0</v>
      </c>
      <c r="L61" s="588">
        <v>1539.6642549999999</v>
      </c>
      <c r="M61" s="549">
        <v>611.74842899999999</v>
      </c>
      <c r="N61" s="550">
        <v>0</v>
      </c>
      <c r="O61" s="589">
        <v>9.6809410000000007</v>
      </c>
      <c r="P61" s="549">
        <v>2442.9117689999998</v>
      </c>
      <c r="Q61" s="550">
        <v>0</v>
      </c>
      <c r="R61" s="588">
        <v>1543.330226</v>
      </c>
      <c r="S61" s="549">
        <v>590.62891200000001</v>
      </c>
      <c r="T61" s="550">
        <v>0</v>
      </c>
      <c r="U61" s="589">
        <v>6.9362060000000003</v>
      </c>
      <c r="V61" s="549">
        <v>2432.6863560000002</v>
      </c>
      <c r="W61" s="550">
        <v>0</v>
      </c>
      <c r="X61" s="588">
        <v>1457.8681610000001</v>
      </c>
      <c r="Y61" s="549">
        <v>525.20994099999996</v>
      </c>
      <c r="Z61" s="550">
        <v>0</v>
      </c>
      <c r="AA61" s="589">
        <v>5.9264760000000001</v>
      </c>
    </row>
    <row r="62" spans="2:27" s="583" customFormat="1" ht="15.75" customHeight="1" x14ac:dyDescent="0.35">
      <c r="B62" s="490"/>
      <c r="C62" s="557" t="s">
        <v>505</v>
      </c>
      <c r="D62" s="549">
        <v>7.6443960000000004</v>
      </c>
      <c r="E62" s="550">
        <v>0</v>
      </c>
      <c r="F62" s="588">
        <v>4.1320360000000003</v>
      </c>
      <c r="G62" s="549">
        <v>2.9035669999999998</v>
      </c>
      <c r="H62" s="550">
        <v>0</v>
      </c>
      <c r="I62" s="589">
        <v>6.2498999999999999E-2</v>
      </c>
      <c r="J62" s="549">
        <v>5.9502899999999999</v>
      </c>
      <c r="K62" s="550">
        <v>0</v>
      </c>
      <c r="L62" s="588">
        <v>3.3584740000000002</v>
      </c>
      <c r="M62" s="549">
        <v>2.6289889999999998</v>
      </c>
      <c r="N62" s="550">
        <v>0</v>
      </c>
      <c r="O62" s="589">
        <v>5.0090000000000003E-2</v>
      </c>
      <c r="P62" s="549">
        <v>6.2936519999999998</v>
      </c>
      <c r="Q62" s="550">
        <v>0</v>
      </c>
      <c r="R62" s="588">
        <v>4.2701710000000004</v>
      </c>
      <c r="S62" s="549">
        <v>3.805339</v>
      </c>
      <c r="T62" s="550">
        <v>0</v>
      </c>
      <c r="U62" s="589">
        <v>0.29391</v>
      </c>
      <c r="V62" s="549">
        <v>6.8642209999999997</v>
      </c>
      <c r="W62" s="550">
        <v>0</v>
      </c>
      <c r="X62" s="588">
        <v>4.0998970000000003</v>
      </c>
      <c r="Y62" s="549">
        <v>3.6602549999999998</v>
      </c>
      <c r="Z62" s="550">
        <v>0</v>
      </c>
      <c r="AA62" s="589">
        <v>0.28299800000000003</v>
      </c>
    </row>
    <row r="63" spans="2:27" s="583" customFormat="1" ht="15.75" customHeight="1" x14ac:dyDescent="0.35">
      <c r="B63" s="490"/>
      <c r="C63" s="556" t="s">
        <v>480</v>
      </c>
      <c r="D63" s="549">
        <v>86.050090999999995</v>
      </c>
      <c r="E63" s="550">
        <v>0.390594</v>
      </c>
      <c r="F63" s="588">
        <v>85.315462999999994</v>
      </c>
      <c r="G63" s="549">
        <v>23.145551000000001</v>
      </c>
      <c r="H63" s="550">
        <v>0.19301199999999999</v>
      </c>
      <c r="I63" s="589">
        <v>0.365728</v>
      </c>
      <c r="J63" s="549">
        <v>92.080368000000007</v>
      </c>
      <c r="K63" s="550">
        <v>0.432253</v>
      </c>
      <c r="L63" s="588">
        <v>91.370726000000005</v>
      </c>
      <c r="M63" s="549">
        <v>24.099602000000001</v>
      </c>
      <c r="N63" s="550">
        <v>0.209671</v>
      </c>
      <c r="O63" s="589">
        <v>0.27799099999999999</v>
      </c>
      <c r="P63" s="549">
        <v>98.279427999999996</v>
      </c>
      <c r="Q63" s="550">
        <v>0.38688499999999998</v>
      </c>
      <c r="R63" s="588">
        <v>96.449279000000004</v>
      </c>
      <c r="S63" s="549">
        <v>27.602461999999999</v>
      </c>
      <c r="T63" s="550">
        <v>0.192104</v>
      </c>
      <c r="U63" s="589">
        <v>0.27171200000000001</v>
      </c>
      <c r="V63" s="549">
        <v>101.848873</v>
      </c>
      <c r="W63" s="550">
        <v>0.41026400000000002</v>
      </c>
      <c r="X63" s="588">
        <v>100.210578</v>
      </c>
      <c r="Y63" s="549">
        <v>26.812503</v>
      </c>
      <c r="Z63" s="550">
        <v>0.20818700000000001</v>
      </c>
      <c r="AA63" s="589">
        <v>0.30798300000000001</v>
      </c>
    </row>
    <row r="64" spans="2:27" s="583" customFormat="1" ht="15.75" customHeight="1" x14ac:dyDescent="0.35">
      <c r="B64" s="490"/>
      <c r="C64" s="561" t="s">
        <v>506</v>
      </c>
      <c r="D64" s="549">
        <v>83.599760000000003</v>
      </c>
      <c r="E64" s="550">
        <v>0.193803</v>
      </c>
      <c r="F64" s="588">
        <v>82.836955000000003</v>
      </c>
      <c r="G64" s="549">
        <v>22.346916</v>
      </c>
      <c r="H64" s="550">
        <v>0.123269</v>
      </c>
      <c r="I64" s="589">
        <v>0.25838299999999997</v>
      </c>
      <c r="J64" s="549">
        <v>87.236565999999996</v>
      </c>
      <c r="K64" s="550">
        <v>0.22516600000000001</v>
      </c>
      <c r="L64" s="588">
        <v>86.539353000000006</v>
      </c>
      <c r="M64" s="549">
        <v>22.901779999999999</v>
      </c>
      <c r="N64" s="550">
        <v>0.13675699999999999</v>
      </c>
      <c r="O64" s="589">
        <v>0.151197</v>
      </c>
      <c r="P64" s="549">
        <v>96.061029000000005</v>
      </c>
      <c r="Q64" s="550">
        <v>0.221771</v>
      </c>
      <c r="R64" s="588">
        <v>94.252927</v>
      </c>
      <c r="S64" s="549">
        <v>26.867484999999999</v>
      </c>
      <c r="T64" s="550">
        <v>0.13695199999999999</v>
      </c>
      <c r="U64" s="589">
        <v>0.17274500000000001</v>
      </c>
      <c r="V64" s="549">
        <v>98.101742999999999</v>
      </c>
      <c r="W64" s="550">
        <v>0.239617</v>
      </c>
      <c r="X64" s="588">
        <v>96.464167000000003</v>
      </c>
      <c r="Y64" s="549">
        <v>25.751549000000001</v>
      </c>
      <c r="Z64" s="550">
        <v>0.15321499999999999</v>
      </c>
      <c r="AA64" s="589">
        <v>0.19386700000000001</v>
      </c>
    </row>
    <row r="65" spans="2:27" s="583" customFormat="1" ht="15.75" customHeight="1" x14ac:dyDescent="0.35">
      <c r="B65" s="490"/>
      <c r="C65" s="562" t="s">
        <v>507</v>
      </c>
      <c r="D65" s="549">
        <v>0</v>
      </c>
      <c r="E65" s="550">
        <v>0</v>
      </c>
      <c r="F65" s="588">
        <v>0</v>
      </c>
      <c r="G65" s="549">
        <v>0</v>
      </c>
      <c r="H65" s="550">
        <v>0</v>
      </c>
      <c r="I65" s="589">
        <v>0</v>
      </c>
      <c r="J65" s="549">
        <v>0</v>
      </c>
      <c r="K65" s="550">
        <v>0</v>
      </c>
      <c r="L65" s="588">
        <v>0</v>
      </c>
      <c r="M65" s="549">
        <v>0</v>
      </c>
      <c r="N65" s="550">
        <v>0</v>
      </c>
      <c r="O65" s="589">
        <v>0</v>
      </c>
      <c r="P65" s="549">
        <v>0</v>
      </c>
      <c r="Q65" s="550">
        <v>0</v>
      </c>
      <c r="R65" s="588">
        <v>0</v>
      </c>
      <c r="S65" s="549">
        <v>0</v>
      </c>
      <c r="T65" s="550">
        <v>0</v>
      </c>
      <c r="U65" s="589">
        <v>0</v>
      </c>
      <c r="V65" s="549">
        <v>0</v>
      </c>
      <c r="W65" s="550">
        <v>0</v>
      </c>
      <c r="X65" s="588">
        <v>0</v>
      </c>
      <c r="Y65" s="549">
        <v>0</v>
      </c>
      <c r="Z65" s="550">
        <v>0</v>
      </c>
      <c r="AA65" s="589">
        <v>0</v>
      </c>
    </row>
    <row r="66" spans="2:27" s="583" customFormat="1" ht="15.75" customHeight="1" x14ac:dyDescent="0.35">
      <c r="B66" s="490"/>
      <c r="C66" s="562" t="s">
        <v>508</v>
      </c>
      <c r="D66" s="549">
        <v>83.599760000000003</v>
      </c>
      <c r="E66" s="550">
        <v>0.193803</v>
      </c>
      <c r="F66" s="588">
        <v>82.836955000000003</v>
      </c>
      <c r="G66" s="549">
        <v>22.346916</v>
      </c>
      <c r="H66" s="550">
        <v>0.123269</v>
      </c>
      <c r="I66" s="589">
        <v>0.25838299999999997</v>
      </c>
      <c r="J66" s="549">
        <v>87.236565999999996</v>
      </c>
      <c r="K66" s="550">
        <v>0.22516600000000001</v>
      </c>
      <c r="L66" s="588">
        <v>86.539353000000006</v>
      </c>
      <c r="M66" s="549">
        <v>22.901779999999999</v>
      </c>
      <c r="N66" s="550">
        <v>0.13675699999999999</v>
      </c>
      <c r="O66" s="589">
        <v>0.151197</v>
      </c>
      <c r="P66" s="549">
        <v>96.061029000000005</v>
      </c>
      <c r="Q66" s="550">
        <v>0.221771</v>
      </c>
      <c r="R66" s="588">
        <v>94.252927</v>
      </c>
      <c r="S66" s="549">
        <v>26.867484999999999</v>
      </c>
      <c r="T66" s="550">
        <v>0.13695199999999999</v>
      </c>
      <c r="U66" s="589">
        <v>0.17274500000000001</v>
      </c>
      <c r="V66" s="549">
        <v>98.101742999999999</v>
      </c>
      <c r="W66" s="550">
        <v>0.239617</v>
      </c>
      <c r="X66" s="588">
        <v>96.464167000000003</v>
      </c>
      <c r="Y66" s="549">
        <v>25.751549000000001</v>
      </c>
      <c r="Z66" s="550">
        <v>0.15321499999999999</v>
      </c>
      <c r="AA66" s="589">
        <v>0.19386700000000001</v>
      </c>
    </row>
    <row r="67" spans="2:27" s="583" customFormat="1" ht="15.75" customHeight="1" x14ac:dyDescent="0.35">
      <c r="B67" s="490"/>
      <c r="C67" s="561" t="s">
        <v>509</v>
      </c>
      <c r="D67" s="549">
        <v>2.6559999999999999E-3</v>
      </c>
      <c r="E67" s="550">
        <v>0</v>
      </c>
      <c r="F67" s="588">
        <v>2.03E-4</v>
      </c>
      <c r="G67" s="549">
        <v>2.5000000000000001E-5</v>
      </c>
      <c r="H67" s="550">
        <v>0</v>
      </c>
      <c r="I67" s="589">
        <v>0</v>
      </c>
      <c r="J67" s="549">
        <v>2.6559999999999999E-3</v>
      </c>
      <c r="K67" s="550">
        <v>0</v>
      </c>
      <c r="L67" s="588">
        <v>2.03E-4</v>
      </c>
      <c r="M67" s="549">
        <v>1.7E-5</v>
      </c>
      <c r="N67" s="550">
        <v>0</v>
      </c>
      <c r="O67" s="589">
        <v>0</v>
      </c>
      <c r="P67" s="549">
        <v>2.6559999999999999E-3</v>
      </c>
      <c r="Q67" s="550">
        <v>0</v>
      </c>
      <c r="R67" s="588">
        <v>2.03E-4</v>
      </c>
      <c r="S67" s="549">
        <v>1.7E-5</v>
      </c>
      <c r="T67" s="550">
        <v>0</v>
      </c>
      <c r="U67" s="589">
        <v>0</v>
      </c>
      <c r="V67" s="549">
        <v>2.6559999999999999E-3</v>
      </c>
      <c r="W67" s="550">
        <v>0</v>
      </c>
      <c r="X67" s="588">
        <v>2.03E-4</v>
      </c>
      <c r="Y67" s="549">
        <v>1.7E-5</v>
      </c>
      <c r="Z67" s="550">
        <v>0</v>
      </c>
      <c r="AA67" s="589">
        <v>0</v>
      </c>
    </row>
    <row r="68" spans="2:27" s="583" customFormat="1" ht="15.75" customHeight="1" x14ac:dyDescent="0.35">
      <c r="B68" s="490"/>
      <c r="C68" s="561" t="s">
        <v>510</v>
      </c>
      <c r="D68" s="549">
        <v>2.4476749999999998</v>
      </c>
      <c r="E68" s="550">
        <v>0.19679099999999999</v>
      </c>
      <c r="F68" s="588">
        <v>2.4783050000000002</v>
      </c>
      <c r="G68" s="549">
        <v>0.79861000000000004</v>
      </c>
      <c r="H68" s="550">
        <v>6.9742999999999999E-2</v>
      </c>
      <c r="I68" s="589">
        <v>0.107345</v>
      </c>
      <c r="J68" s="549">
        <v>4.8411460000000002</v>
      </c>
      <c r="K68" s="550">
        <v>0.20708699999999999</v>
      </c>
      <c r="L68" s="588">
        <v>4.831169</v>
      </c>
      <c r="M68" s="549">
        <v>1.197805</v>
      </c>
      <c r="N68" s="550">
        <v>7.2914000000000007E-2</v>
      </c>
      <c r="O68" s="589">
        <v>0.12679399999999999</v>
      </c>
      <c r="P68" s="549">
        <v>2.2157429999999998</v>
      </c>
      <c r="Q68" s="550">
        <v>0.16511400000000001</v>
      </c>
      <c r="R68" s="588">
        <v>2.1961490000000001</v>
      </c>
      <c r="S68" s="549">
        <v>0.73495999999999995</v>
      </c>
      <c r="T68" s="550">
        <v>5.5152E-2</v>
      </c>
      <c r="U68" s="589">
        <v>9.8966999999999999E-2</v>
      </c>
      <c r="V68" s="549">
        <v>3.7444739999999999</v>
      </c>
      <c r="W68" s="550">
        <v>0.17064699999999999</v>
      </c>
      <c r="X68" s="588">
        <v>3.7462080000000002</v>
      </c>
      <c r="Y68" s="549">
        <v>1.060937</v>
      </c>
      <c r="Z68" s="550">
        <v>5.4972E-2</v>
      </c>
      <c r="AA68" s="589">
        <v>0.114116</v>
      </c>
    </row>
    <row r="69" spans="2:27" s="583" customFormat="1" ht="15.75" customHeight="1" x14ac:dyDescent="0.35">
      <c r="B69" s="490"/>
      <c r="C69" s="562" t="s">
        <v>511</v>
      </c>
      <c r="D69" s="549">
        <v>0</v>
      </c>
      <c r="E69" s="550">
        <v>0</v>
      </c>
      <c r="F69" s="588">
        <v>0</v>
      </c>
      <c r="G69" s="549">
        <v>0</v>
      </c>
      <c r="H69" s="550">
        <v>0</v>
      </c>
      <c r="I69" s="589">
        <v>0</v>
      </c>
      <c r="J69" s="549">
        <v>0</v>
      </c>
      <c r="K69" s="550">
        <v>0</v>
      </c>
      <c r="L69" s="588">
        <v>0</v>
      </c>
      <c r="M69" s="549">
        <v>0</v>
      </c>
      <c r="N69" s="550">
        <v>0</v>
      </c>
      <c r="O69" s="589">
        <v>0</v>
      </c>
      <c r="P69" s="549">
        <v>0</v>
      </c>
      <c r="Q69" s="550">
        <v>0</v>
      </c>
      <c r="R69" s="588">
        <v>0</v>
      </c>
      <c r="S69" s="549">
        <v>0</v>
      </c>
      <c r="T69" s="550">
        <v>0</v>
      </c>
      <c r="U69" s="589">
        <v>0</v>
      </c>
      <c r="V69" s="549">
        <v>2.8E-5</v>
      </c>
      <c r="W69" s="550">
        <v>0</v>
      </c>
      <c r="X69" s="588">
        <v>2.8E-5</v>
      </c>
      <c r="Y69" s="549">
        <v>1.84E-4</v>
      </c>
      <c r="Z69" s="550">
        <v>0</v>
      </c>
      <c r="AA69" s="589">
        <v>3.9999999999999998E-6</v>
      </c>
    </row>
    <row r="70" spans="2:27" s="583" customFormat="1" ht="15.75" customHeight="1" x14ac:dyDescent="0.35">
      <c r="B70" s="490"/>
      <c r="C70" s="563" t="s">
        <v>512</v>
      </c>
      <c r="D70" s="549">
        <v>2.4476749999999998</v>
      </c>
      <c r="E70" s="550">
        <v>0.19679099999999999</v>
      </c>
      <c r="F70" s="588">
        <v>2.4783050000000002</v>
      </c>
      <c r="G70" s="549">
        <v>0.79861000000000004</v>
      </c>
      <c r="H70" s="550">
        <v>6.9742999999999999E-2</v>
      </c>
      <c r="I70" s="589">
        <v>0.107345</v>
      </c>
      <c r="J70" s="549">
        <v>4.8411460000000002</v>
      </c>
      <c r="K70" s="550">
        <v>0.20708699999999999</v>
      </c>
      <c r="L70" s="588">
        <v>4.831169</v>
      </c>
      <c r="M70" s="549">
        <v>1.197805</v>
      </c>
      <c r="N70" s="550">
        <v>7.2914000000000007E-2</v>
      </c>
      <c r="O70" s="589">
        <v>0.12679399999999999</v>
      </c>
      <c r="P70" s="549">
        <v>2.2157429999999998</v>
      </c>
      <c r="Q70" s="550">
        <v>0.16511400000000001</v>
      </c>
      <c r="R70" s="588">
        <v>2.1961490000000001</v>
      </c>
      <c r="S70" s="549">
        <v>0.73495999999999995</v>
      </c>
      <c r="T70" s="550">
        <v>5.5152E-2</v>
      </c>
      <c r="U70" s="589">
        <v>9.8966999999999999E-2</v>
      </c>
      <c r="V70" s="549">
        <v>3.7444459999999999</v>
      </c>
      <c r="W70" s="550">
        <v>0.17064699999999999</v>
      </c>
      <c r="X70" s="588">
        <v>3.7461799999999998</v>
      </c>
      <c r="Y70" s="549">
        <v>1.0607530000000001</v>
      </c>
      <c r="Z70" s="550">
        <v>5.4972E-2</v>
      </c>
      <c r="AA70" s="589">
        <v>0.11411200000000001</v>
      </c>
    </row>
    <row r="71" spans="2:27" s="583" customFormat="1" ht="15.75" customHeight="1" x14ac:dyDescent="0.35">
      <c r="B71" s="490"/>
      <c r="C71" s="556" t="s">
        <v>487</v>
      </c>
      <c r="D71" s="549">
        <v>396.78382499999998</v>
      </c>
      <c r="E71" s="550">
        <v>0.34283799999999998</v>
      </c>
      <c r="F71" s="588">
        <v>396.78382499999998</v>
      </c>
      <c r="G71" s="549">
        <v>879.76636499999995</v>
      </c>
      <c r="H71" s="550">
        <v>0</v>
      </c>
      <c r="I71" s="589">
        <v>13.535455000000001</v>
      </c>
      <c r="J71" s="549">
        <v>415.67157900000001</v>
      </c>
      <c r="K71" s="550">
        <v>0.39258999999999999</v>
      </c>
      <c r="L71" s="588">
        <v>415.67157900000001</v>
      </c>
      <c r="M71" s="549">
        <v>911.00338799999997</v>
      </c>
      <c r="N71" s="550">
        <v>0</v>
      </c>
      <c r="O71" s="589">
        <v>11.665274999999999</v>
      </c>
      <c r="P71" s="549">
        <v>414.08064400000001</v>
      </c>
      <c r="Q71" s="550">
        <v>0.52356599999999998</v>
      </c>
      <c r="R71" s="588">
        <v>414.08064400000001</v>
      </c>
      <c r="S71" s="549">
        <v>890.65045499999997</v>
      </c>
      <c r="T71" s="550">
        <v>0</v>
      </c>
      <c r="U71" s="589">
        <v>16.614032999999999</v>
      </c>
      <c r="V71" s="549">
        <v>494.17880700000001</v>
      </c>
      <c r="W71" s="550">
        <v>1.122295</v>
      </c>
      <c r="X71" s="588">
        <v>494.17880700000001</v>
      </c>
      <c r="Y71" s="549">
        <v>1157.1148619999999</v>
      </c>
      <c r="Z71" s="550">
        <v>0</v>
      </c>
      <c r="AA71" s="589">
        <v>0</v>
      </c>
    </row>
    <row r="72" spans="2:27" s="463" customFormat="1" ht="15.75" hidden="1" customHeight="1" x14ac:dyDescent="0.35">
      <c r="B72" s="490"/>
      <c r="C72" s="565"/>
      <c r="D72" s="558"/>
      <c r="E72" s="566"/>
      <c r="F72" s="590"/>
      <c r="G72" s="558"/>
      <c r="H72" s="566"/>
      <c r="I72" s="591"/>
      <c r="J72" s="558"/>
      <c r="K72" s="566"/>
      <c r="L72" s="590"/>
      <c r="M72" s="558"/>
      <c r="N72" s="566"/>
      <c r="O72" s="591"/>
      <c r="P72" s="558"/>
      <c r="Q72" s="566"/>
      <c r="R72" s="590"/>
      <c r="S72" s="558"/>
      <c r="T72" s="566"/>
      <c r="U72" s="591"/>
      <c r="V72" s="558"/>
      <c r="W72" s="566"/>
      <c r="X72" s="590"/>
      <c r="Y72" s="558"/>
      <c r="Z72" s="566"/>
      <c r="AA72" s="591"/>
    </row>
    <row r="73" spans="2:27" s="583" customFormat="1" ht="15.75" customHeight="1" x14ac:dyDescent="0.35">
      <c r="B73" s="490"/>
      <c r="C73" s="568" t="s">
        <v>513</v>
      </c>
      <c r="D73" s="592"/>
      <c r="E73" s="593"/>
      <c r="F73" s="594"/>
      <c r="G73" s="592"/>
      <c r="H73" s="593"/>
      <c r="I73" s="595"/>
      <c r="J73" s="592"/>
      <c r="K73" s="593"/>
      <c r="L73" s="594"/>
      <c r="M73" s="592"/>
      <c r="N73" s="593"/>
      <c r="O73" s="595"/>
      <c r="P73" s="592"/>
      <c r="Q73" s="593"/>
      <c r="R73" s="594"/>
      <c r="S73" s="592"/>
      <c r="T73" s="593"/>
      <c r="U73" s="595"/>
      <c r="V73" s="592"/>
      <c r="W73" s="593"/>
      <c r="X73" s="594"/>
      <c r="Y73" s="592"/>
      <c r="Z73" s="593"/>
      <c r="AA73" s="595"/>
    </row>
    <row r="74" spans="2:27" s="583" customFormat="1" ht="19.5" customHeight="1" thickBot="1" x14ac:dyDescent="0.4">
      <c r="B74" s="502"/>
      <c r="C74" s="574" t="s">
        <v>518</v>
      </c>
      <c r="D74" s="596"/>
      <c r="E74" s="597"/>
      <c r="F74" s="598"/>
      <c r="G74" s="596"/>
      <c r="H74" s="597"/>
      <c r="I74" s="599"/>
      <c r="J74" s="596"/>
      <c r="K74" s="597"/>
      <c r="L74" s="598"/>
      <c r="M74" s="596"/>
      <c r="N74" s="597"/>
      <c r="O74" s="599"/>
      <c r="P74" s="596"/>
      <c r="Q74" s="597"/>
      <c r="R74" s="598"/>
      <c r="S74" s="596"/>
      <c r="T74" s="597"/>
      <c r="U74" s="599"/>
      <c r="V74" s="596"/>
      <c r="W74" s="597"/>
      <c r="X74" s="598"/>
      <c r="Y74" s="596"/>
      <c r="Z74" s="597"/>
      <c r="AA74" s="599"/>
    </row>
    <row r="75" spans="2:27" s="583" customFormat="1" ht="17.25" customHeight="1" x14ac:dyDescent="0.35">
      <c r="B75" s="507"/>
      <c r="C75" s="463"/>
      <c r="D75" s="507" t="s">
        <v>490</v>
      </c>
      <c r="E75" s="463"/>
      <c r="F75" s="463"/>
      <c r="G75" s="463"/>
      <c r="H75" s="463"/>
      <c r="I75" s="463"/>
      <c r="J75" s="463"/>
      <c r="K75" s="463"/>
      <c r="L75" s="463"/>
      <c r="M75" s="463"/>
      <c r="N75" s="463"/>
      <c r="O75" s="463"/>
      <c r="P75" s="463"/>
      <c r="Q75" s="463"/>
      <c r="R75" s="463"/>
      <c r="S75" s="463"/>
      <c r="T75" s="463"/>
      <c r="U75" s="463"/>
    </row>
    <row r="76" spans="2:27" s="583" customFormat="1" ht="23.5" x14ac:dyDescent="0.55000000000000004">
      <c r="B76" s="600"/>
      <c r="D76" s="601"/>
      <c r="E76" s="601"/>
      <c r="F76" s="601"/>
      <c r="G76" s="601"/>
      <c r="H76" s="601"/>
      <c r="I76" s="601"/>
      <c r="J76" s="601"/>
      <c r="K76" s="601"/>
      <c r="L76" s="601"/>
      <c r="M76" s="601"/>
      <c r="N76" s="601"/>
      <c r="O76" s="601"/>
      <c r="P76" s="463"/>
      <c r="Q76" s="463"/>
      <c r="R76" s="463"/>
      <c r="S76" s="463"/>
      <c r="T76" s="463"/>
      <c r="U76" s="463"/>
    </row>
    <row r="77" spans="2:27" s="583" customFormat="1" ht="23.25" customHeight="1" thickBot="1" x14ac:dyDescent="0.6">
      <c r="B77" s="600"/>
      <c r="D77" s="601"/>
      <c r="E77" s="601"/>
      <c r="F77" s="601"/>
      <c r="G77" s="601"/>
      <c r="H77" s="601"/>
      <c r="I77" s="601"/>
      <c r="J77" s="601"/>
      <c r="K77" s="601"/>
      <c r="L77" s="601"/>
      <c r="M77" s="601"/>
      <c r="N77" s="601"/>
      <c r="O77" s="601"/>
      <c r="P77" s="463"/>
      <c r="Q77" s="463"/>
      <c r="R77" s="463"/>
      <c r="S77" s="463"/>
      <c r="T77" s="463"/>
      <c r="U77" s="463"/>
    </row>
    <row r="78" spans="2:27" s="583" customFormat="1" ht="32.25" customHeight="1" thickBot="1" x14ac:dyDescent="0.6">
      <c r="B78" s="459"/>
      <c r="C78" s="465"/>
      <c r="D78" s="472" t="s">
        <v>500</v>
      </c>
      <c r="E78" s="473"/>
      <c r="F78" s="473"/>
      <c r="G78" s="473"/>
      <c r="H78" s="473"/>
      <c r="I78" s="473"/>
      <c r="J78" s="473"/>
      <c r="K78" s="473"/>
      <c r="L78" s="473"/>
      <c r="M78" s="473"/>
      <c r="N78" s="473"/>
      <c r="O78" s="473"/>
      <c r="P78" s="473" t="str">
        <f>D78</f>
        <v>IRB Approach</v>
      </c>
      <c r="Q78" s="473"/>
      <c r="R78" s="473"/>
      <c r="S78" s="473"/>
      <c r="T78" s="473"/>
      <c r="U78" s="473"/>
      <c r="V78" s="473"/>
      <c r="W78" s="473"/>
      <c r="X78" s="473"/>
      <c r="Y78" s="473"/>
      <c r="Z78" s="473"/>
      <c r="AA78" s="474"/>
    </row>
    <row r="79" spans="2:27" s="583" customFormat="1" ht="32.25" customHeight="1" thickBot="1" x14ac:dyDescent="0.6">
      <c r="B79" s="459"/>
      <c r="C79" s="465"/>
      <c r="D79" s="472" t="s">
        <v>12</v>
      </c>
      <c r="E79" s="473"/>
      <c r="F79" s="473"/>
      <c r="G79" s="473"/>
      <c r="H79" s="473"/>
      <c r="I79" s="474"/>
      <c r="J79" s="472" t="s">
        <v>13</v>
      </c>
      <c r="K79" s="473"/>
      <c r="L79" s="473"/>
      <c r="M79" s="473"/>
      <c r="N79" s="473"/>
      <c r="O79" s="474"/>
      <c r="P79" s="472" t="s">
        <v>14</v>
      </c>
      <c r="Q79" s="473"/>
      <c r="R79" s="473"/>
      <c r="S79" s="473"/>
      <c r="T79" s="473"/>
      <c r="U79" s="474"/>
      <c r="V79" s="472" t="s">
        <v>15</v>
      </c>
      <c r="W79" s="473"/>
      <c r="X79" s="473"/>
      <c r="Y79" s="473"/>
      <c r="Z79" s="473"/>
      <c r="AA79" s="474"/>
    </row>
    <row r="80" spans="2:27" s="583" customFormat="1" ht="51" customHeight="1" x14ac:dyDescent="0.55000000000000004">
      <c r="B80" s="475"/>
      <c r="C80" s="465"/>
      <c r="D80" s="476" t="s">
        <v>466</v>
      </c>
      <c r="E80" s="538"/>
      <c r="F80" s="539" t="s">
        <v>467</v>
      </c>
      <c r="G80" s="540" t="s">
        <v>468</v>
      </c>
      <c r="H80" s="541"/>
      <c r="I80" s="542" t="s">
        <v>470</v>
      </c>
      <c r="J80" s="476" t="s">
        <v>466</v>
      </c>
      <c r="K80" s="538"/>
      <c r="L80" s="539" t="s">
        <v>467</v>
      </c>
      <c r="M80" s="540" t="s">
        <v>468</v>
      </c>
      <c r="N80" s="541"/>
      <c r="O80" s="542" t="s">
        <v>470</v>
      </c>
      <c r="P80" s="476" t="s">
        <v>466</v>
      </c>
      <c r="Q80" s="538"/>
      <c r="R80" s="539" t="s">
        <v>467</v>
      </c>
      <c r="S80" s="540" t="s">
        <v>468</v>
      </c>
      <c r="T80" s="541"/>
      <c r="U80" s="542" t="s">
        <v>470</v>
      </c>
      <c r="V80" s="476" t="s">
        <v>466</v>
      </c>
      <c r="W80" s="538"/>
      <c r="X80" s="539" t="s">
        <v>467</v>
      </c>
      <c r="Y80" s="540" t="s">
        <v>468</v>
      </c>
      <c r="Z80" s="541"/>
      <c r="AA80" s="542" t="s">
        <v>470</v>
      </c>
    </row>
    <row r="81" spans="2:27" s="583" customFormat="1" ht="33" customHeight="1" thickBot="1" x14ac:dyDescent="0.6">
      <c r="B81" s="584">
        <v>3</v>
      </c>
      <c r="C81" s="480" t="s">
        <v>11</v>
      </c>
      <c r="D81" s="544"/>
      <c r="E81" s="545" t="s">
        <v>501</v>
      </c>
      <c r="F81" s="546"/>
      <c r="G81" s="544"/>
      <c r="H81" s="545" t="s">
        <v>501</v>
      </c>
      <c r="I81" s="547"/>
      <c r="J81" s="544"/>
      <c r="K81" s="545" t="s">
        <v>501</v>
      </c>
      <c r="L81" s="546"/>
      <c r="M81" s="544"/>
      <c r="N81" s="545" t="s">
        <v>501</v>
      </c>
      <c r="O81" s="547"/>
      <c r="P81" s="544"/>
      <c r="Q81" s="545" t="s">
        <v>501</v>
      </c>
      <c r="R81" s="546"/>
      <c r="S81" s="544"/>
      <c r="T81" s="545" t="s">
        <v>501</v>
      </c>
      <c r="U81" s="547"/>
      <c r="V81" s="544"/>
      <c r="W81" s="545" t="s">
        <v>501</v>
      </c>
      <c r="X81" s="546"/>
      <c r="Y81" s="544"/>
      <c r="Z81" s="545" t="s">
        <v>501</v>
      </c>
      <c r="AA81" s="547"/>
    </row>
    <row r="82" spans="2:27" s="583" customFormat="1" ht="15.75" customHeight="1" x14ac:dyDescent="0.35">
      <c r="B82" s="485" t="s">
        <v>705</v>
      </c>
      <c r="C82" s="548" t="s">
        <v>502</v>
      </c>
      <c r="D82" s="549">
        <v>0</v>
      </c>
      <c r="E82" s="550">
        <v>0</v>
      </c>
      <c r="F82" s="585">
        <v>0</v>
      </c>
      <c r="G82" s="586">
        <v>0</v>
      </c>
      <c r="H82" s="553">
        <v>0</v>
      </c>
      <c r="I82" s="587">
        <v>0</v>
      </c>
      <c r="J82" s="549">
        <v>0</v>
      </c>
      <c r="K82" s="550">
        <v>0</v>
      </c>
      <c r="L82" s="585">
        <v>0</v>
      </c>
      <c r="M82" s="586">
        <v>0</v>
      </c>
      <c r="N82" s="553">
        <v>0</v>
      </c>
      <c r="O82" s="587">
        <v>0</v>
      </c>
      <c r="P82" s="549">
        <v>0</v>
      </c>
      <c r="Q82" s="550">
        <v>0</v>
      </c>
      <c r="R82" s="585">
        <v>0</v>
      </c>
      <c r="S82" s="586">
        <v>0</v>
      </c>
      <c r="T82" s="553">
        <v>0</v>
      </c>
      <c r="U82" s="587">
        <v>0</v>
      </c>
      <c r="V82" s="549">
        <v>0</v>
      </c>
      <c r="W82" s="550">
        <v>0</v>
      </c>
      <c r="X82" s="585">
        <v>0</v>
      </c>
      <c r="Y82" s="586">
        <v>0</v>
      </c>
      <c r="Z82" s="553">
        <v>0</v>
      </c>
      <c r="AA82" s="587">
        <v>0</v>
      </c>
    </row>
    <row r="83" spans="2:27" s="583" customFormat="1" ht="15.75" customHeight="1" x14ac:dyDescent="0.35">
      <c r="B83" s="490"/>
      <c r="C83" s="555" t="s">
        <v>477</v>
      </c>
      <c r="D83" s="549">
        <v>5038.5897080000004</v>
      </c>
      <c r="E83" s="550">
        <v>0</v>
      </c>
      <c r="F83" s="588">
        <v>3312.5065979999999</v>
      </c>
      <c r="G83" s="549">
        <v>1082.5218179999999</v>
      </c>
      <c r="H83" s="550">
        <v>0</v>
      </c>
      <c r="I83" s="589">
        <v>6.6346970000000001</v>
      </c>
      <c r="J83" s="549">
        <v>5524.9980190000006</v>
      </c>
      <c r="K83" s="550">
        <v>0</v>
      </c>
      <c r="L83" s="588">
        <v>3733.2294649999999</v>
      </c>
      <c r="M83" s="549">
        <v>1272.919206</v>
      </c>
      <c r="N83" s="550">
        <v>0</v>
      </c>
      <c r="O83" s="589">
        <v>8.9345049999999997</v>
      </c>
      <c r="P83" s="549">
        <v>5336.5055110000012</v>
      </c>
      <c r="Q83" s="550">
        <v>0</v>
      </c>
      <c r="R83" s="588">
        <v>3584.141533</v>
      </c>
      <c r="S83" s="549">
        <v>1278.0672440000001</v>
      </c>
      <c r="T83" s="550">
        <v>0</v>
      </c>
      <c r="U83" s="589">
        <v>3.1059380000000001</v>
      </c>
      <c r="V83" s="549">
        <v>5216.1568120000002</v>
      </c>
      <c r="W83" s="550">
        <v>0</v>
      </c>
      <c r="X83" s="588">
        <v>3501.104456</v>
      </c>
      <c r="Y83" s="549">
        <v>1118.2374480000001</v>
      </c>
      <c r="Z83" s="550">
        <v>0</v>
      </c>
      <c r="AA83" s="589">
        <v>2.1547230000000002</v>
      </c>
    </row>
    <row r="84" spans="2:27" s="583" customFormat="1" ht="15.75" customHeight="1" x14ac:dyDescent="0.35">
      <c r="B84" s="490"/>
      <c r="C84" s="556" t="s">
        <v>503</v>
      </c>
      <c r="D84" s="549">
        <v>9938.2822560000004</v>
      </c>
      <c r="E84" s="550">
        <v>62.852485999999999</v>
      </c>
      <c r="F84" s="588">
        <v>2879.968738</v>
      </c>
      <c r="G84" s="549">
        <v>1750.1268640000001</v>
      </c>
      <c r="H84" s="550">
        <v>8.2086129999999997</v>
      </c>
      <c r="I84" s="589">
        <v>57.71707</v>
      </c>
      <c r="J84" s="549">
        <v>10728.417358999999</v>
      </c>
      <c r="K84" s="550">
        <v>64.434470000000005</v>
      </c>
      <c r="L84" s="588">
        <v>3158.7059880000002</v>
      </c>
      <c r="M84" s="549">
        <v>1913.4577280000001</v>
      </c>
      <c r="N84" s="550">
        <v>7.3458209999999999</v>
      </c>
      <c r="O84" s="589">
        <v>60.113413000000001</v>
      </c>
      <c r="P84" s="549">
        <v>11202.943437</v>
      </c>
      <c r="Q84" s="550">
        <v>65.635996000000006</v>
      </c>
      <c r="R84" s="588">
        <v>3322.230043</v>
      </c>
      <c r="S84" s="549">
        <v>2061.8402649999998</v>
      </c>
      <c r="T84" s="550">
        <v>7.8707039999999999</v>
      </c>
      <c r="U84" s="589">
        <v>65.841487000000001</v>
      </c>
      <c r="V84" s="549">
        <v>11517.171238999999</v>
      </c>
      <c r="W84" s="550">
        <v>69.217230999999998</v>
      </c>
      <c r="X84" s="588">
        <v>3545.608565</v>
      </c>
      <c r="Y84" s="549">
        <v>2065.4693269999998</v>
      </c>
      <c r="Z84" s="550">
        <v>9.1128990000000005</v>
      </c>
      <c r="AA84" s="589">
        <v>67.591610000000003</v>
      </c>
    </row>
    <row r="85" spans="2:27" s="583" customFormat="1" ht="15.75" customHeight="1" x14ac:dyDescent="0.35">
      <c r="B85" s="490"/>
      <c r="C85" s="557" t="s">
        <v>504</v>
      </c>
      <c r="D85" s="549">
        <v>277.47769</v>
      </c>
      <c r="E85" s="550">
        <v>0</v>
      </c>
      <c r="F85" s="588">
        <v>227.32093800000001</v>
      </c>
      <c r="G85" s="549">
        <v>100.154527</v>
      </c>
      <c r="H85" s="550">
        <v>0</v>
      </c>
      <c r="I85" s="589">
        <v>4.0485920000000002</v>
      </c>
      <c r="J85" s="549">
        <v>873.66206399999999</v>
      </c>
      <c r="K85" s="550">
        <v>0</v>
      </c>
      <c r="L85" s="588">
        <v>496.536294</v>
      </c>
      <c r="M85" s="549">
        <v>233.91613100000001</v>
      </c>
      <c r="N85" s="550">
        <v>0</v>
      </c>
      <c r="O85" s="589">
        <v>2.9178470000000001</v>
      </c>
      <c r="P85" s="549">
        <v>1280.24938</v>
      </c>
      <c r="Q85" s="550">
        <v>0</v>
      </c>
      <c r="R85" s="588">
        <v>448.24807399999997</v>
      </c>
      <c r="S85" s="549">
        <v>205.948463</v>
      </c>
      <c r="T85" s="550">
        <v>0</v>
      </c>
      <c r="U85" s="589">
        <v>4.2887250000000003</v>
      </c>
      <c r="V85" s="549">
        <v>1271.75477</v>
      </c>
      <c r="W85" s="550">
        <v>0</v>
      </c>
      <c r="X85" s="588">
        <v>445.07609500000001</v>
      </c>
      <c r="Y85" s="549">
        <v>202.082517</v>
      </c>
      <c r="Z85" s="550">
        <v>0</v>
      </c>
      <c r="AA85" s="589">
        <v>3.6760769999999998</v>
      </c>
    </row>
    <row r="86" spans="2:27" s="583" customFormat="1" ht="15.75" customHeight="1" x14ac:dyDescent="0.35">
      <c r="B86" s="490"/>
      <c r="C86" s="557" t="s">
        <v>505</v>
      </c>
      <c r="D86" s="549">
        <v>8.3034820000000007</v>
      </c>
      <c r="E86" s="550">
        <v>0</v>
      </c>
      <c r="F86" s="588">
        <v>2.9305319999999999</v>
      </c>
      <c r="G86" s="549">
        <v>1.8497429999999999</v>
      </c>
      <c r="H86" s="550">
        <v>0</v>
      </c>
      <c r="I86" s="589">
        <v>2.47E-3</v>
      </c>
      <c r="J86" s="549">
        <v>8.2941990000000008</v>
      </c>
      <c r="K86" s="550">
        <v>0</v>
      </c>
      <c r="L86" s="588">
        <v>2.851861</v>
      </c>
      <c r="M86" s="549">
        <v>1.720013</v>
      </c>
      <c r="N86" s="550">
        <v>0</v>
      </c>
      <c r="O86" s="589">
        <v>2.947E-3</v>
      </c>
      <c r="P86" s="549">
        <v>9.2224050000000002</v>
      </c>
      <c r="Q86" s="550">
        <v>0</v>
      </c>
      <c r="R86" s="588">
        <v>2.2988499999999998</v>
      </c>
      <c r="S86" s="549">
        <v>1.3957580000000001</v>
      </c>
      <c r="T86" s="550">
        <v>0</v>
      </c>
      <c r="U86" s="589">
        <v>6.1789999999999996E-3</v>
      </c>
      <c r="V86" s="549">
        <v>8.2476590000000005</v>
      </c>
      <c r="W86" s="550">
        <v>0</v>
      </c>
      <c r="X86" s="588">
        <v>2.0392229999999998</v>
      </c>
      <c r="Y86" s="549">
        <v>1.230599</v>
      </c>
      <c r="Z86" s="550">
        <v>0</v>
      </c>
      <c r="AA86" s="589">
        <v>3.591E-3</v>
      </c>
    </row>
    <row r="87" spans="2:27" s="583" customFormat="1" ht="15.75" customHeight="1" x14ac:dyDescent="0.35">
      <c r="B87" s="490"/>
      <c r="C87" s="556" t="s">
        <v>480</v>
      </c>
      <c r="D87" s="549">
        <v>33.284964000000002</v>
      </c>
      <c r="E87" s="550">
        <v>0.567797</v>
      </c>
      <c r="F87" s="588">
        <v>32.501255999999998</v>
      </c>
      <c r="G87" s="549">
        <v>9.7928569999999997</v>
      </c>
      <c r="H87" s="550">
        <v>0.16481699999999999</v>
      </c>
      <c r="I87" s="589">
        <v>0.47797800000000001</v>
      </c>
      <c r="J87" s="549">
        <v>34.151688</v>
      </c>
      <c r="K87" s="550">
        <v>0.74463699999999999</v>
      </c>
      <c r="L87" s="588">
        <v>33.216161999999997</v>
      </c>
      <c r="M87" s="549">
        <v>10.132491999999999</v>
      </c>
      <c r="N87" s="550">
        <v>0.20910799999999999</v>
      </c>
      <c r="O87" s="589">
        <v>0.43090800000000001</v>
      </c>
      <c r="P87" s="549">
        <v>33.083635999999998</v>
      </c>
      <c r="Q87" s="550">
        <v>0.758575</v>
      </c>
      <c r="R87" s="588">
        <v>32.468302999999999</v>
      </c>
      <c r="S87" s="549">
        <v>10.707193999999999</v>
      </c>
      <c r="T87" s="550">
        <v>0.23636599999999999</v>
      </c>
      <c r="U87" s="589">
        <v>0.41995700000000002</v>
      </c>
      <c r="V87" s="549">
        <v>32.623288000000002</v>
      </c>
      <c r="W87" s="550">
        <v>0.74046699999999999</v>
      </c>
      <c r="X87" s="588">
        <v>32.107782999999998</v>
      </c>
      <c r="Y87" s="549">
        <v>10.872172000000001</v>
      </c>
      <c r="Z87" s="550">
        <v>0.235652</v>
      </c>
      <c r="AA87" s="589">
        <v>0.44528699999999999</v>
      </c>
    </row>
    <row r="88" spans="2:27" s="583" customFormat="1" ht="15.75" customHeight="1" x14ac:dyDescent="0.35">
      <c r="B88" s="490"/>
      <c r="C88" s="561" t="s">
        <v>506</v>
      </c>
      <c r="D88" s="549">
        <v>31.553649</v>
      </c>
      <c r="E88" s="550">
        <v>0.299877</v>
      </c>
      <c r="F88" s="588">
        <v>30.705476000000001</v>
      </c>
      <c r="G88" s="549">
        <v>9.3300099999999997</v>
      </c>
      <c r="H88" s="550">
        <v>0.120988</v>
      </c>
      <c r="I88" s="589">
        <v>0.23333300000000001</v>
      </c>
      <c r="J88" s="549">
        <v>32.305616999999998</v>
      </c>
      <c r="K88" s="550">
        <v>0.40156900000000001</v>
      </c>
      <c r="L88" s="588">
        <v>31.291761999999999</v>
      </c>
      <c r="M88" s="549">
        <v>9.6352480000000007</v>
      </c>
      <c r="N88" s="550">
        <v>0.112058</v>
      </c>
      <c r="O88" s="589">
        <v>0.19353999999999999</v>
      </c>
      <c r="P88" s="549">
        <v>31.290863999999999</v>
      </c>
      <c r="Q88" s="550">
        <v>0.40259899999999998</v>
      </c>
      <c r="R88" s="588">
        <v>30.596126999999999</v>
      </c>
      <c r="S88" s="549">
        <v>10.19529</v>
      </c>
      <c r="T88" s="550">
        <v>0.128939</v>
      </c>
      <c r="U88" s="589">
        <v>0.178148</v>
      </c>
      <c r="V88" s="549">
        <v>31.090482999999999</v>
      </c>
      <c r="W88" s="550">
        <v>0.40292099999999997</v>
      </c>
      <c r="X88" s="588">
        <v>30.492522000000001</v>
      </c>
      <c r="Y88" s="549">
        <v>10.411199999999999</v>
      </c>
      <c r="Z88" s="550">
        <v>0.129246</v>
      </c>
      <c r="AA88" s="589">
        <v>0.22070500000000001</v>
      </c>
    </row>
    <row r="89" spans="2:27" s="583" customFormat="1" ht="15.75" customHeight="1" x14ac:dyDescent="0.35">
      <c r="B89" s="490"/>
      <c r="C89" s="562" t="s">
        <v>507</v>
      </c>
      <c r="D89" s="549">
        <v>0</v>
      </c>
      <c r="E89" s="550">
        <v>0</v>
      </c>
      <c r="F89" s="588">
        <v>0</v>
      </c>
      <c r="G89" s="549">
        <v>0</v>
      </c>
      <c r="H89" s="550">
        <v>0</v>
      </c>
      <c r="I89" s="589">
        <v>0</v>
      </c>
      <c r="J89" s="549">
        <v>0</v>
      </c>
      <c r="K89" s="550">
        <v>0</v>
      </c>
      <c r="L89" s="588">
        <v>0</v>
      </c>
      <c r="M89" s="549">
        <v>0</v>
      </c>
      <c r="N89" s="550">
        <v>0</v>
      </c>
      <c r="O89" s="589">
        <v>0</v>
      </c>
      <c r="P89" s="549">
        <v>0</v>
      </c>
      <c r="Q89" s="550">
        <v>0</v>
      </c>
      <c r="R89" s="588">
        <v>0</v>
      </c>
      <c r="S89" s="549">
        <v>0</v>
      </c>
      <c r="T89" s="550">
        <v>0</v>
      </c>
      <c r="U89" s="589">
        <v>0</v>
      </c>
      <c r="V89" s="549">
        <v>0</v>
      </c>
      <c r="W89" s="550">
        <v>0</v>
      </c>
      <c r="X89" s="588">
        <v>0</v>
      </c>
      <c r="Y89" s="549">
        <v>0</v>
      </c>
      <c r="Z89" s="550">
        <v>0</v>
      </c>
      <c r="AA89" s="589">
        <v>0</v>
      </c>
    </row>
    <row r="90" spans="2:27" s="583" customFormat="1" ht="15.75" customHeight="1" x14ac:dyDescent="0.35">
      <c r="B90" s="490"/>
      <c r="C90" s="562" t="s">
        <v>508</v>
      </c>
      <c r="D90" s="549">
        <v>31.553649</v>
      </c>
      <c r="E90" s="550">
        <v>0.299877</v>
      </c>
      <c r="F90" s="588">
        <v>30.705476000000001</v>
      </c>
      <c r="G90" s="549">
        <v>9.3300099999999997</v>
      </c>
      <c r="H90" s="550">
        <v>0.120988</v>
      </c>
      <c r="I90" s="589">
        <v>0.23333300000000001</v>
      </c>
      <c r="J90" s="549">
        <v>32.305616999999998</v>
      </c>
      <c r="K90" s="550">
        <v>0.40156900000000001</v>
      </c>
      <c r="L90" s="588">
        <v>31.291761999999999</v>
      </c>
      <c r="M90" s="549">
        <v>9.6352480000000007</v>
      </c>
      <c r="N90" s="550">
        <v>0.112058</v>
      </c>
      <c r="O90" s="589">
        <v>0.19353999999999999</v>
      </c>
      <c r="P90" s="549">
        <v>31.290863999999999</v>
      </c>
      <c r="Q90" s="550">
        <v>0.40259899999999998</v>
      </c>
      <c r="R90" s="588">
        <v>30.596126999999999</v>
      </c>
      <c r="S90" s="549">
        <v>10.19529</v>
      </c>
      <c r="T90" s="550">
        <v>0.128939</v>
      </c>
      <c r="U90" s="589">
        <v>0.178148</v>
      </c>
      <c r="V90" s="549">
        <v>31.090482999999999</v>
      </c>
      <c r="W90" s="550">
        <v>0.40292099999999997</v>
      </c>
      <c r="X90" s="588">
        <v>30.492522000000001</v>
      </c>
      <c r="Y90" s="549">
        <v>10.411199999999999</v>
      </c>
      <c r="Z90" s="550">
        <v>0.129246</v>
      </c>
      <c r="AA90" s="589">
        <v>0.22070500000000001</v>
      </c>
    </row>
    <row r="91" spans="2:27" s="583" customFormat="1" ht="15.75" customHeight="1" x14ac:dyDescent="0.35">
      <c r="B91" s="490"/>
      <c r="C91" s="561" t="s">
        <v>509</v>
      </c>
      <c r="D91" s="549">
        <v>1E-3</v>
      </c>
      <c r="E91" s="550">
        <v>0</v>
      </c>
      <c r="F91" s="588">
        <v>9.7199999999999999E-4</v>
      </c>
      <c r="G91" s="549">
        <v>3.1000000000000001E-5</v>
      </c>
      <c r="H91" s="550">
        <v>0</v>
      </c>
      <c r="I91" s="589">
        <v>0</v>
      </c>
      <c r="J91" s="549">
        <v>1E-3</v>
      </c>
      <c r="K91" s="550">
        <v>0</v>
      </c>
      <c r="L91" s="588">
        <v>9.6100000000000005E-4</v>
      </c>
      <c r="M91" s="549">
        <v>3.1000000000000001E-5</v>
      </c>
      <c r="N91" s="550">
        <v>0</v>
      </c>
      <c r="O91" s="589">
        <v>0</v>
      </c>
      <c r="P91" s="549">
        <v>1E-3</v>
      </c>
      <c r="Q91" s="550">
        <v>0</v>
      </c>
      <c r="R91" s="588">
        <v>9.3499999999999996E-4</v>
      </c>
      <c r="S91" s="549">
        <v>3.0000000000000001E-5</v>
      </c>
      <c r="T91" s="550">
        <v>0</v>
      </c>
      <c r="U91" s="589">
        <v>0</v>
      </c>
      <c r="V91" s="549">
        <v>1E-3</v>
      </c>
      <c r="W91" s="550">
        <v>0</v>
      </c>
      <c r="X91" s="588">
        <v>9.2400000000000002E-4</v>
      </c>
      <c r="Y91" s="549">
        <v>3.0000000000000001E-5</v>
      </c>
      <c r="Z91" s="550">
        <v>0</v>
      </c>
      <c r="AA91" s="589">
        <v>0</v>
      </c>
    </row>
    <row r="92" spans="2:27" s="583" customFormat="1" ht="15.75" customHeight="1" x14ac:dyDescent="0.35">
      <c r="B92" s="490"/>
      <c r="C92" s="561" t="s">
        <v>510</v>
      </c>
      <c r="D92" s="549">
        <v>1.730315</v>
      </c>
      <c r="E92" s="550">
        <v>0.26791999999999999</v>
      </c>
      <c r="F92" s="588">
        <v>1.794808</v>
      </c>
      <c r="G92" s="549">
        <v>0.46281600000000001</v>
      </c>
      <c r="H92" s="550">
        <v>4.3829E-2</v>
      </c>
      <c r="I92" s="589">
        <v>0.244645</v>
      </c>
      <c r="J92" s="549">
        <v>1.845072</v>
      </c>
      <c r="K92" s="550">
        <v>0.34306799999999998</v>
      </c>
      <c r="L92" s="588">
        <v>1.9234389999999999</v>
      </c>
      <c r="M92" s="549">
        <v>0.49721300000000002</v>
      </c>
      <c r="N92" s="550">
        <v>9.7049999999999997E-2</v>
      </c>
      <c r="O92" s="589">
        <v>0.23736699999999999</v>
      </c>
      <c r="P92" s="549">
        <v>1.7917719999999999</v>
      </c>
      <c r="Q92" s="550">
        <v>0.35597600000000001</v>
      </c>
      <c r="R92" s="588">
        <v>1.8712409999999999</v>
      </c>
      <c r="S92" s="549">
        <v>0.51187400000000005</v>
      </c>
      <c r="T92" s="550">
        <v>0.10742699999999999</v>
      </c>
      <c r="U92" s="589">
        <v>0.241809</v>
      </c>
      <c r="V92" s="549">
        <v>1.5318050000000001</v>
      </c>
      <c r="W92" s="550">
        <v>0.33754600000000001</v>
      </c>
      <c r="X92" s="588">
        <v>1.6143369999999999</v>
      </c>
      <c r="Y92" s="549">
        <v>0.46094200000000002</v>
      </c>
      <c r="Z92" s="550">
        <v>0.106406</v>
      </c>
      <c r="AA92" s="589">
        <v>0.224582</v>
      </c>
    </row>
    <row r="93" spans="2:27" s="583" customFormat="1" ht="15.75" customHeight="1" x14ac:dyDescent="0.35">
      <c r="B93" s="490"/>
      <c r="C93" s="562" t="s">
        <v>511</v>
      </c>
      <c r="D93" s="549">
        <v>8.1000000000000004E-5</v>
      </c>
      <c r="E93" s="550">
        <v>0</v>
      </c>
      <c r="F93" s="588">
        <v>8.1000000000000004E-5</v>
      </c>
      <c r="G93" s="549">
        <v>2.5900000000000001E-4</v>
      </c>
      <c r="H93" s="550">
        <v>0</v>
      </c>
      <c r="I93" s="589">
        <v>2.9E-5</v>
      </c>
      <c r="J93" s="549">
        <v>8.2999999999999998E-5</v>
      </c>
      <c r="K93" s="550">
        <v>0</v>
      </c>
      <c r="L93" s="588">
        <v>8.2999999999999998E-5</v>
      </c>
      <c r="M93" s="549">
        <v>2.6699999999999998E-4</v>
      </c>
      <c r="N93" s="550">
        <v>0</v>
      </c>
      <c r="O93" s="589">
        <v>3.0000000000000001E-5</v>
      </c>
      <c r="P93" s="549">
        <v>8.6000000000000003E-5</v>
      </c>
      <c r="Q93" s="550">
        <v>0</v>
      </c>
      <c r="R93" s="588">
        <v>8.6000000000000003E-5</v>
      </c>
      <c r="S93" s="549">
        <v>2.7599999999999999E-4</v>
      </c>
      <c r="T93" s="550">
        <v>0</v>
      </c>
      <c r="U93" s="589">
        <v>3.1000000000000001E-5</v>
      </c>
      <c r="V93" s="549">
        <v>8.8999999999999995E-5</v>
      </c>
      <c r="W93" s="550">
        <v>0</v>
      </c>
      <c r="X93" s="588">
        <v>8.8999999999999995E-5</v>
      </c>
      <c r="Y93" s="549">
        <v>5.7300000000000005E-4</v>
      </c>
      <c r="Z93" s="550">
        <v>0</v>
      </c>
      <c r="AA93" s="589">
        <v>1.2E-5</v>
      </c>
    </row>
    <row r="94" spans="2:27" s="583" customFormat="1" ht="15.75" customHeight="1" x14ac:dyDescent="0.35">
      <c r="B94" s="490"/>
      <c r="C94" s="563" t="s">
        <v>512</v>
      </c>
      <c r="D94" s="549">
        <v>1.730234</v>
      </c>
      <c r="E94" s="550">
        <v>0.26791999999999999</v>
      </c>
      <c r="F94" s="588">
        <v>1.794727</v>
      </c>
      <c r="G94" s="549">
        <v>0.462557</v>
      </c>
      <c r="H94" s="550">
        <v>4.3829E-2</v>
      </c>
      <c r="I94" s="589">
        <v>0.244616</v>
      </c>
      <c r="J94" s="549">
        <v>1.844989</v>
      </c>
      <c r="K94" s="550">
        <v>0.34306799999999998</v>
      </c>
      <c r="L94" s="588">
        <v>1.9233560000000001</v>
      </c>
      <c r="M94" s="549">
        <v>0.496946</v>
      </c>
      <c r="N94" s="550">
        <v>9.7049999999999997E-2</v>
      </c>
      <c r="O94" s="589">
        <v>0.23733699999999999</v>
      </c>
      <c r="P94" s="549">
        <v>1.7916859999999999</v>
      </c>
      <c r="Q94" s="550">
        <v>0.35597600000000001</v>
      </c>
      <c r="R94" s="588">
        <v>1.8711549999999999</v>
      </c>
      <c r="S94" s="549">
        <v>0.511598</v>
      </c>
      <c r="T94" s="550">
        <v>0.10742699999999999</v>
      </c>
      <c r="U94" s="589">
        <v>0.24177799999999999</v>
      </c>
      <c r="V94" s="549">
        <v>1.5317160000000001</v>
      </c>
      <c r="W94" s="550">
        <v>0.33754600000000001</v>
      </c>
      <c r="X94" s="588">
        <v>1.6142479999999999</v>
      </c>
      <c r="Y94" s="549">
        <v>0.46036899999999997</v>
      </c>
      <c r="Z94" s="550">
        <v>0.106406</v>
      </c>
      <c r="AA94" s="589">
        <v>0.22456999999999999</v>
      </c>
    </row>
    <row r="95" spans="2:27" s="583" customFormat="1" ht="15.75" customHeight="1" x14ac:dyDescent="0.35">
      <c r="B95" s="490"/>
      <c r="C95" s="556" t="s">
        <v>487</v>
      </c>
      <c r="D95" s="549">
        <v>58.599500999999997</v>
      </c>
      <c r="E95" s="550">
        <v>0</v>
      </c>
      <c r="F95" s="588">
        <v>58.599500999999997</v>
      </c>
      <c r="G95" s="549">
        <v>160.969098</v>
      </c>
      <c r="H95" s="550">
        <v>0</v>
      </c>
      <c r="I95" s="589">
        <v>0.72570400000000002</v>
      </c>
      <c r="J95" s="549">
        <v>59.549686999999999</v>
      </c>
      <c r="K95" s="550">
        <v>0</v>
      </c>
      <c r="L95" s="588">
        <v>59.549686999999999</v>
      </c>
      <c r="M95" s="549">
        <v>165.559009</v>
      </c>
      <c r="N95" s="550">
        <v>0</v>
      </c>
      <c r="O95" s="589">
        <v>0.39978799999999998</v>
      </c>
      <c r="P95" s="549">
        <v>61.396062999999998</v>
      </c>
      <c r="Q95" s="550">
        <v>0</v>
      </c>
      <c r="R95" s="588">
        <v>61.396062999999998</v>
      </c>
      <c r="S95" s="549">
        <v>169.467434</v>
      </c>
      <c r="T95" s="550">
        <v>0</v>
      </c>
      <c r="U95" s="589">
        <v>0.66817300000000002</v>
      </c>
      <c r="V95" s="549">
        <v>63.636772000000001</v>
      </c>
      <c r="W95" s="550">
        <v>0</v>
      </c>
      <c r="X95" s="588">
        <v>63.636772000000001</v>
      </c>
      <c r="Y95" s="549">
        <v>176.185091</v>
      </c>
      <c r="Z95" s="550">
        <v>0</v>
      </c>
      <c r="AA95" s="589">
        <v>6.4079999999999996E-3</v>
      </c>
    </row>
    <row r="96" spans="2:27" s="463" customFormat="1" ht="13.75" hidden="1" customHeight="1" x14ac:dyDescent="0.35">
      <c r="B96" s="490"/>
      <c r="C96" s="565"/>
      <c r="D96" s="558"/>
      <c r="E96" s="566"/>
      <c r="F96" s="590"/>
      <c r="G96" s="558"/>
      <c r="H96" s="566"/>
      <c r="I96" s="591"/>
      <c r="J96" s="558"/>
      <c r="K96" s="566"/>
      <c r="L96" s="590"/>
      <c r="M96" s="558"/>
      <c r="N96" s="566"/>
      <c r="O96" s="591"/>
      <c r="P96" s="558"/>
      <c r="Q96" s="566"/>
      <c r="R96" s="590"/>
      <c r="S96" s="558"/>
      <c r="T96" s="566"/>
      <c r="U96" s="591"/>
      <c r="V96" s="558"/>
      <c r="W96" s="566"/>
      <c r="X96" s="590"/>
      <c r="Y96" s="558"/>
      <c r="Z96" s="566"/>
      <c r="AA96" s="591"/>
    </row>
    <row r="97" spans="2:27" s="583" customFormat="1" ht="15.75" customHeight="1" x14ac:dyDescent="0.35">
      <c r="B97" s="490"/>
      <c r="C97" s="568" t="s">
        <v>513</v>
      </c>
      <c r="D97" s="592"/>
      <c r="E97" s="593"/>
      <c r="F97" s="594"/>
      <c r="G97" s="592"/>
      <c r="H97" s="593"/>
      <c r="I97" s="595"/>
      <c r="J97" s="592"/>
      <c r="K97" s="593"/>
      <c r="L97" s="594"/>
      <c r="M97" s="592"/>
      <c r="N97" s="593"/>
      <c r="O97" s="595"/>
      <c r="P97" s="592"/>
      <c r="Q97" s="593"/>
      <c r="R97" s="594"/>
      <c r="S97" s="592"/>
      <c r="T97" s="593"/>
      <c r="U97" s="595"/>
      <c r="V97" s="592"/>
      <c r="W97" s="593"/>
      <c r="X97" s="594"/>
      <c r="Y97" s="592"/>
      <c r="Z97" s="593"/>
      <c r="AA97" s="595"/>
    </row>
    <row r="98" spans="2:27" s="583" customFormat="1" ht="19.5" customHeight="1" thickBot="1" x14ac:dyDescent="0.4">
      <c r="B98" s="502"/>
      <c r="C98" s="574" t="s">
        <v>518</v>
      </c>
      <c r="D98" s="596"/>
      <c r="E98" s="597"/>
      <c r="F98" s="598"/>
      <c r="G98" s="596"/>
      <c r="H98" s="597"/>
      <c r="I98" s="599"/>
      <c r="J98" s="596"/>
      <c r="K98" s="597"/>
      <c r="L98" s="598"/>
      <c r="M98" s="596"/>
      <c r="N98" s="597"/>
      <c r="O98" s="599"/>
      <c r="P98" s="596"/>
      <c r="Q98" s="597"/>
      <c r="R98" s="598"/>
      <c r="S98" s="596"/>
      <c r="T98" s="597"/>
      <c r="U98" s="599"/>
      <c r="V98" s="596"/>
      <c r="W98" s="597"/>
      <c r="X98" s="598"/>
      <c r="Y98" s="596"/>
      <c r="Z98" s="597"/>
      <c r="AA98" s="599"/>
    </row>
    <row r="99" spans="2:27" s="583" customFormat="1" ht="17.25" customHeight="1" x14ac:dyDescent="0.35">
      <c r="B99" s="507"/>
      <c r="C99" s="463"/>
      <c r="D99" s="507" t="s">
        <v>490</v>
      </c>
      <c r="E99" s="463"/>
      <c r="F99" s="463"/>
      <c r="G99" s="463"/>
      <c r="H99" s="463"/>
      <c r="I99" s="463"/>
      <c r="J99" s="463"/>
      <c r="K99" s="463"/>
      <c r="L99" s="463"/>
      <c r="M99" s="463"/>
      <c r="N99" s="463"/>
      <c r="O99" s="463"/>
      <c r="P99" s="463"/>
      <c r="Q99" s="463"/>
      <c r="R99" s="463"/>
      <c r="S99" s="463"/>
      <c r="T99" s="463"/>
      <c r="U99" s="463"/>
    </row>
    <row r="100" spans="2:27" s="583" customFormat="1" ht="23.5" x14ac:dyDescent="0.55000000000000004">
      <c r="B100" s="600"/>
      <c r="D100" s="601"/>
      <c r="E100" s="601"/>
      <c r="F100" s="601"/>
      <c r="G100" s="601"/>
      <c r="H100" s="601"/>
      <c r="I100" s="601"/>
      <c r="J100" s="601"/>
      <c r="K100" s="601"/>
      <c r="L100" s="601"/>
      <c r="M100" s="601"/>
      <c r="N100" s="601"/>
      <c r="O100" s="601"/>
      <c r="P100" s="463"/>
      <c r="Q100" s="463"/>
      <c r="R100" s="463"/>
      <c r="S100" s="463"/>
      <c r="T100" s="463"/>
      <c r="U100" s="463"/>
    </row>
    <row r="101" spans="2:27" s="583" customFormat="1" ht="23.25" customHeight="1" thickBot="1" x14ac:dyDescent="0.6">
      <c r="B101" s="600"/>
      <c r="D101" s="601"/>
      <c r="E101" s="601"/>
      <c r="F101" s="601"/>
      <c r="G101" s="601"/>
      <c r="H101" s="601"/>
      <c r="I101" s="601"/>
      <c r="J101" s="601"/>
      <c r="K101" s="601"/>
      <c r="L101" s="601"/>
      <c r="M101" s="601"/>
      <c r="N101" s="601"/>
      <c r="O101" s="601"/>
      <c r="P101" s="463"/>
      <c r="Q101" s="463"/>
      <c r="R101" s="463"/>
      <c r="S101" s="463"/>
      <c r="T101" s="463"/>
      <c r="U101" s="463"/>
    </row>
    <row r="102" spans="2:27" s="583" customFormat="1" ht="32.25" customHeight="1" thickBot="1" x14ac:dyDescent="0.6">
      <c r="B102" s="459"/>
      <c r="C102" s="465"/>
      <c r="D102" s="472" t="s">
        <v>500</v>
      </c>
      <c r="E102" s="473"/>
      <c r="F102" s="473"/>
      <c r="G102" s="473"/>
      <c r="H102" s="473"/>
      <c r="I102" s="473"/>
      <c r="J102" s="473"/>
      <c r="K102" s="473"/>
      <c r="L102" s="473"/>
      <c r="M102" s="473"/>
      <c r="N102" s="473"/>
      <c r="O102" s="473"/>
      <c r="P102" s="473" t="str">
        <f>D102</f>
        <v>IRB Approach</v>
      </c>
      <c r="Q102" s="473"/>
      <c r="R102" s="473"/>
      <c r="S102" s="473"/>
      <c r="T102" s="473"/>
      <c r="U102" s="473"/>
      <c r="V102" s="473"/>
      <c r="W102" s="473"/>
      <c r="X102" s="473"/>
      <c r="Y102" s="473"/>
      <c r="Z102" s="473"/>
      <c r="AA102" s="474"/>
    </row>
    <row r="103" spans="2:27" s="583" customFormat="1" ht="32.25" customHeight="1" thickBot="1" x14ac:dyDescent="0.6">
      <c r="B103" s="459"/>
      <c r="C103" s="465"/>
      <c r="D103" s="472" t="s">
        <v>12</v>
      </c>
      <c r="E103" s="473"/>
      <c r="F103" s="473"/>
      <c r="G103" s="473"/>
      <c r="H103" s="473"/>
      <c r="I103" s="474"/>
      <c r="J103" s="472" t="s">
        <v>13</v>
      </c>
      <c r="K103" s="473"/>
      <c r="L103" s="473"/>
      <c r="M103" s="473"/>
      <c r="N103" s="473"/>
      <c r="O103" s="474"/>
      <c r="P103" s="472" t="s">
        <v>14</v>
      </c>
      <c r="Q103" s="473"/>
      <c r="R103" s="473"/>
      <c r="S103" s="473"/>
      <c r="T103" s="473"/>
      <c r="U103" s="474"/>
      <c r="V103" s="472" t="s">
        <v>15</v>
      </c>
      <c r="W103" s="473"/>
      <c r="X103" s="473"/>
      <c r="Y103" s="473"/>
      <c r="Z103" s="473"/>
      <c r="AA103" s="474"/>
    </row>
    <row r="104" spans="2:27" s="583" customFormat="1" ht="51" customHeight="1" x14ac:dyDescent="0.55000000000000004">
      <c r="B104" s="475"/>
      <c r="C104" s="465"/>
      <c r="D104" s="476" t="s">
        <v>466</v>
      </c>
      <c r="E104" s="538"/>
      <c r="F104" s="539" t="s">
        <v>467</v>
      </c>
      <c r="G104" s="540" t="s">
        <v>468</v>
      </c>
      <c r="H104" s="541"/>
      <c r="I104" s="542" t="s">
        <v>470</v>
      </c>
      <c r="J104" s="476" t="s">
        <v>466</v>
      </c>
      <c r="K104" s="538"/>
      <c r="L104" s="539" t="s">
        <v>467</v>
      </c>
      <c r="M104" s="540" t="s">
        <v>468</v>
      </c>
      <c r="N104" s="541"/>
      <c r="O104" s="542" t="s">
        <v>470</v>
      </c>
      <c r="P104" s="476" t="s">
        <v>466</v>
      </c>
      <c r="Q104" s="538"/>
      <c r="R104" s="539" t="s">
        <v>467</v>
      </c>
      <c r="S104" s="540" t="s">
        <v>468</v>
      </c>
      <c r="T104" s="541"/>
      <c r="U104" s="542" t="s">
        <v>470</v>
      </c>
      <c r="V104" s="476" t="s">
        <v>466</v>
      </c>
      <c r="W104" s="538"/>
      <c r="X104" s="539" t="s">
        <v>467</v>
      </c>
      <c r="Y104" s="540" t="s">
        <v>468</v>
      </c>
      <c r="Z104" s="541"/>
      <c r="AA104" s="542" t="s">
        <v>470</v>
      </c>
    </row>
    <row r="105" spans="2:27" s="583" customFormat="1" ht="33" customHeight="1" thickBot="1" x14ac:dyDescent="0.6">
      <c r="B105" s="584">
        <v>4</v>
      </c>
      <c r="C105" s="480" t="s">
        <v>11</v>
      </c>
      <c r="D105" s="544"/>
      <c r="E105" s="545" t="s">
        <v>501</v>
      </c>
      <c r="F105" s="546"/>
      <c r="G105" s="544"/>
      <c r="H105" s="545" t="s">
        <v>501</v>
      </c>
      <c r="I105" s="547"/>
      <c r="J105" s="544"/>
      <c r="K105" s="545" t="s">
        <v>501</v>
      </c>
      <c r="L105" s="546"/>
      <c r="M105" s="544"/>
      <c r="N105" s="545" t="s">
        <v>501</v>
      </c>
      <c r="O105" s="547"/>
      <c r="P105" s="544"/>
      <c r="Q105" s="545" t="s">
        <v>501</v>
      </c>
      <c r="R105" s="546"/>
      <c r="S105" s="544"/>
      <c r="T105" s="545" t="s">
        <v>501</v>
      </c>
      <c r="U105" s="547"/>
      <c r="V105" s="544"/>
      <c r="W105" s="545" t="s">
        <v>501</v>
      </c>
      <c r="X105" s="546"/>
      <c r="Y105" s="544"/>
      <c r="Z105" s="545" t="s">
        <v>501</v>
      </c>
      <c r="AA105" s="547"/>
    </row>
    <row r="106" spans="2:27" s="583" customFormat="1" ht="15.75" customHeight="1" x14ac:dyDescent="0.35">
      <c r="B106" s="485" t="s">
        <v>704</v>
      </c>
      <c r="C106" s="548" t="s">
        <v>502</v>
      </c>
      <c r="D106" s="549">
        <v>0</v>
      </c>
      <c r="E106" s="550">
        <v>0</v>
      </c>
      <c r="F106" s="585">
        <v>0</v>
      </c>
      <c r="G106" s="586">
        <v>0</v>
      </c>
      <c r="H106" s="553">
        <v>0</v>
      </c>
      <c r="I106" s="587">
        <v>0</v>
      </c>
      <c r="J106" s="549">
        <v>0</v>
      </c>
      <c r="K106" s="550">
        <v>0</v>
      </c>
      <c r="L106" s="585">
        <v>0</v>
      </c>
      <c r="M106" s="586">
        <v>0</v>
      </c>
      <c r="N106" s="553">
        <v>0</v>
      </c>
      <c r="O106" s="587">
        <v>0</v>
      </c>
      <c r="P106" s="549">
        <v>0</v>
      </c>
      <c r="Q106" s="550">
        <v>0</v>
      </c>
      <c r="R106" s="585">
        <v>0</v>
      </c>
      <c r="S106" s="586">
        <v>0</v>
      </c>
      <c r="T106" s="553">
        <v>0</v>
      </c>
      <c r="U106" s="587">
        <v>0</v>
      </c>
      <c r="V106" s="549">
        <v>0</v>
      </c>
      <c r="W106" s="550">
        <v>0</v>
      </c>
      <c r="X106" s="585">
        <v>0</v>
      </c>
      <c r="Y106" s="586">
        <v>0</v>
      </c>
      <c r="Z106" s="553">
        <v>0</v>
      </c>
      <c r="AA106" s="587">
        <v>0</v>
      </c>
    </row>
    <row r="107" spans="2:27" s="583" customFormat="1" ht="15.75" customHeight="1" x14ac:dyDescent="0.35">
      <c r="B107" s="490"/>
      <c r="C107" s="555" t="s">
        <v>477</v>
      </c>
      <c r="D107" s="549">
        <v>1343.4308980000001</v>
      </c>
      <c r="E107" s="550">
        <v>0</v>
      </c>
      <c r="F107" s="588">
        <v>813.19813799999997</v>
      </c>
      <c r="G107" s="549">
        <v>351.822024</v>
      </c>
      <c r="H107" s="550">
        <v>0</v>
      </c>
      <c r="I107" s="589">
        <v>1.333696</v>
      </c>
      <c r="J107" s="549">
        <v>1308.6900639999999</v>
      </c>
      <c r="K107" s="550">
        <v>0</v>
      </c>
      <c r="L107" s="588">
        <v>769.26784199999997</v>
      </c>
      <c r="M107" s="549">
        <v>349.04659500000002</v>
      </c>
      <c r="N107" s="550">
        <v>0</v>
      </c>
      <c r="O107" s="589">
        <v>1.3025500000000001</v>
      </c>
      <c r="P107" s="549">
        <v>1421.621028</v>
      </c>
      <c r="Q107" s="550">
        <v>0</v>
      </c>
      <c r="R107" s="588">
        <v>879.83490200000006</v>
      </c>
      <c r="S107" s="549">
        <v>417.03890699999999</v>
      </c>
      <c r="T107" s="550">
        <v>0</v>
      </c>
      <c r="U107" s="589">
        <v>1.192598</v>
      </c>
      <c r="V107" s="549">
        <v>2008.0482260000001</v>
      </c>
      <c r="W107" s="550">
        <v>0</v>
      </c>
      <c r="X107" s="588">
        <v>1475.0685659999999</v>
      </c>
      <c r="Y107" s="549">
        <v>520.74189000000001</v>
      </c>
      <c r="Z107" s="550">
        <v>0</v>
      </c>
      <c r="AA107" s="589">
        <v>1.228159</v>
      </c>
    </row>
    <row r="108" spans="2:27" s="583" customFormat="1" ht="15.75" customHeight="1" x14ac:dyDescent="0.35">
      <c r="B108" s="490"/>
      <c r="C108" s="556" t="s">
        <v>503</v>
      </c>
      <c r="D108" s="549">
        <v>8804.9430240000002</v>
      </c>
      <c r="E108" s="550">
        <v>2.9165700000000001</v>
      </c>
      <c r="F108" s="588">
        <v>3973.6351009999998</v>
      </c>
      <c r="G108" s="549">
        <v>2390.5617950000001</v>
      </c>
      <c r="H108" s="550">
        <v>0.35165800000000003</v>
      </c>
      <c r="I108" s="589">
        <v>8.9210209999999996</v>
      </c>
      <c r="J108" s="549">
        <v>9188.0406139999996</v>
      </c>
      <c r="K108" s="550">
        <v>2.903985</v>
      </c>
      <c r="L108" s="588">
        <v>3973.4916029999999</v>
      </c>
      <c r="M108" s="549">
        <v>2435.920662</v>
      </c>
      <c r="N108" s="550">
        <v>0.34075699999999998</v>
      </c>
      <c r="O108" s="589">
        <v>9.9760519999999993</v>
      </c>
      <c r="P108" s="549">
        <v>9019.0554900000006</v>
      </c>
      <c r="Q108" s="550">
        <v>2.7188270000000001</v>
      </c>
      <c r="R108" s="588">
        <v>4253.9228640000001</v>
      </c>
      <c r="S108" s="549">
        <v>2676.8305220000002</v>
      </c>
      <c r="T108" s="550">
        <v>0.32383699999999999</v>
      </c>
      <c r="U108" s="589">
        <v>8.2071190000000005</v>
      </c>
      <c r="V108" s="549">
        <v>9007.1442220000008</v>
      </c>
      <c r="W108" s="550">
        <v>2.812001</v>
      </c>
      <c r="X108" s="588">
        <v>4227.3922419999999</v>
      </c>
      <c r="Y108" s="549">
        <v>2562.364603</v>
      </c>
      <c r="Z108" s="550">
        <v>0.32860299999999998</v>
      </c>
      <c r="AA108" s="589">
        <v>8.0607539999999993</v>
      </c>
    </row>
    <row r="109" spans="2:27" s="583" customFormat="1" ht="15.75" customHeight="1" x14ac:dyDescent="0.35">
      <c r="B109" s="490"/>
      <c r="C109" s="557" t="s">
        <v>504</v>
      </c>
      <c r="D109" s="549">
        <v>111.143461</v>
      </c>
      <c r="E109" s="550">
        <v>0</v>
      </c>
      <c r="F109" s="588">
        <v>107.416284</v>
      </c>
      <c r="G109" s="549">
        <v>46.506315999999998</v>
      </c>
      <c r="H109" s="550">
        <v>0</v>
      </c>
      <c r="I109" s="589">
        <v>0.31264799999999998</v>
      </c>
      <c r="J109" s="549">
        <v>143.60785999999999</v>
      </c>
      <c r="K109" s="550">
        <v>0</v>
      </c>
      <c r="L109" s="588">
        <v>139.880683</v>
      </c>
      <c r="M109" s="549">
        <v>67.536968999999999</v>
      </c>
      <c r="N109" s="550">
        <v>0</v>
      </c>
      <c r="O109" s="589">
        <v>0.41625899999999999</v>
      </c>
      <c r="P109" s="549">
        <v>177.23242400000001</v>
      </c>
      <c r="Q109" s="550">
        <v>0</v>
      </c>
      <c r="R109" s="588">
        <v>173.505247</v>
      </c>
      <c r="S109" s="549">
        <v>75.498699000000002</v>
      </c>
      <c r="T109" s="550">
        <v>0</v>
      </c>
      <c r="U109" s="589">
        <v>0.49187599999999998</v>
      </c>
      <c r="V109" s="549">
        <v>335.02417800000001</v>
      </c>
      <c r="W109" s="550">
        <v>0</v>
      </c>
      <c r="X109" s="588">
        <v>248.32896600000001</v>
      </c>
      <c r="Y109" s="549">
        <v>103.59445100000001</v>
      </c>
      <c r="Z109" s="550">
        <v>0</v>
      </c>
      <c r="AA109" s="589">
        <v>0.523644</v>
      </c>
    </row>
    <row r="110" spans="2:27" s="583" customFormat="1" ht="15.75" customHeight="1" x14ac:dyDescent="0.35">
      <c r="B110" s="490"/>
      <c r="C110" s="557" t="s">
        <v>505</v>
      </c>
      <c r="D110" s="549">
        <v>4.7284449999999998</v>
      </c>
      <c r="E110" s="550">
        <v>0</v>
      </c>
      <c r="F110" s="588">
        <v>2.4023490000000001</v>
      </c>
      <c r="G110" s="549">
        <v>1.7992680000000001</v>
      </c>
      <c r="H110" s="550">
        <v>0</v>
      </c>
      <c r="I110" s="589">
        <v>3.0986E-2</v>
      </c>
      <c r="J110" s="549">
        <v>3.7871570000000001</v>
      </c>
      <c r="K110" s="550">
        <v>0</v>
      </c>
      <c r="L110" s="588">
        <v>2.6624979999999998</v>
      </c>
      <c r="M110" s="549">
        <v>2.1088719999999999</v>
      </c>
      <c r="N110" s="550">
        <v>0</v>
      </c>
      <c r="O110" s="589">
        <v>2.0978E-2</v>
      </c>
      <c r="P110" s="549">
        <v>3.9589279999999998</v>
      </c>
      <c r="Q110" s="550">
        <v>0</v>
      </c>
      <c r="R110" s="588">
        <v>2.3668589999999998</v>
      </c>
      <c r="S110" s="549">
        <v>1.795355</v>
      </c>
      <c r="T110" s="550">
        <v>0</v>
      </c>
      <c r="U110" s="589">
        <v>8.626E-3</v>
      </c>
      <c r="V110" s="549">
        <v>3.702801</v>
      </c>
      <c r="W110" s="550">
        <v>0</v>
      </c>
      <c r="X110" s="588">
        <v>2.5734870000000001</v>
      </c>
      <c r="Y110" s="549">
        <v>1.895788</v>
      </c>
      <c r="Z110" s="550">
        <v>0</v>
      </c>
      <c r="AA110" s="589">
        <v>7.2989999999999999E-3</v>
      </c>
    </row>
    <row r="111" spans="2:27" s="583" customFormat="1" ht="15.75" customHeight="1" x14ac:dyDescent="0.35">
      <c r="B111" s="490"/>
      <c r="C111" s="556" t="s">
        <v>480</v>
      </c>
      <c r="D111" s="549">
        <v>11.444399000000001</v>
      </c>
      <c r="E111" s="550">
        <v>6.1818999999999999E-2</v>
      </c>
      <c r="F111" s="588">
        <v>11.301344</v>
      </c>
      <c r="G111" s="549">
        <v>2.7044830000000002</v>
      </c>
      <c r="H111" s="550">
        <v>1.3426E-2</v>
      </c>
      <c r="I111" s="589">
        <v>4.7241999999999999E-2</v>
      </c>
      <c r="J111" s="549">
        <v>11.688917</v>
      </c>
      <c r="K111" s="550">
        <v>0.22321099999999999</v>
      </c>
      <c r="L111" s="588">
        <v>11.548793</v>
      </c>
      <c r="M111" s="549">
        <v>2.7736559999999999</v>
      </c>
      <c r="N111" s="550">
        <v>0.12497</v>
      </c>
      <c r="O111" s="589">
        <v>0.10908</v>
      </c>
      <c r="P111" s="549">
        <v>11.665058</v>
      </c>
      <c r="Q111" s="550">
        <v>0.23674000000000001</v>
      </c>
      <c r="R111" s="588">
        <v>11.529026</v>
      </c>
      <c r="S111" s="549">
        <v>2.8398080000000001</v>
      </c>
      <c r="T111" s="550">
        <v>0.13000200000000001</v>
      </c>
      <c r="U111" s="589">
        <v>0.114978</v>
      </c>
      <c r="V111" s="549">
        <v>11.626647999999999</v>
      </c>
      <c r="W111" s="550">
        <v>0.240145</v>
      </c>
      <c r="X111" s="588">
        <v>11.509876</v>
      </c>
      <c r="Y111" s="549">
        <v>2.8026149999999999</v>
      </c>
      <c r="Z111" s="550">
        <v>0.130216</v>
      </c>
      <c r="AA111" s="589">
        <v>0.116977</v>
      </c>
    </row>
    <row r="112" spans="2:27" s="583" customFormat="1" ht="15.75" customHeight="1" x14ac:dyDescent="0.35">
      <c r="B112" s="490"/>
      <c r="C112" s="561" t="s">
        <v>506</v>
      </c>
      <c r="D112" s="549">
        <v>10.460915</v>
      </c>
      <c r="E112" s="550">
        <v>1.4741000000000001E-2</v>
      </c>
      <c r="F112" s="588">
        <v>10.402798000000001</v>
      </c>
      <c r="G112" s="549">
        <v>2.437179</v>
      </c>
      <c r="H112" s="550">
        <v>4.0499999999999998E-4</v>
      </c>
      <c r="I112" s="589">
        <v>1.2735E-2</v>
      </c>
      <c r="J112" s="549">
        <v>10.988113999999999</v>
      </c>
      <c r="K112" s="550">
        <v>0.17879500000000001</v>
      </c>
      <c r="L112" s="588">
        <v>10.855489</v>
      </c>
      <c r="M112" s="549">
        <v>2.5740120000000002</v>
      </c>
      <c r="N112" s="550">
        <v>0.113398</v>
      </c>
      <c r="O112" s="589">
        <v>8.0603999999999995E-2</v>
      </c>
      <c r="P112" s="549">
        <v>10.964852</v>
      </c>
      <c r="Q112" s="550">
        <v>0.17879400000000001</v>
      </c>
      <c r="R112" s="588">
        <v>10.841302000000001</v>
      </c>
      <c r="S112" s="549">
        <v>2.6213649999999999</v>
      </c>
      <c r="T112" s="550">
        <v>0.113397</v>
      </c>
      <c r="U112" s="589">
        <v>8.097E-2</v>
      </c>
      <c r="V112" s="549">
        <v>10.911600999999999</v>
      </c>
      <c r="W112" s="550">
        <v>0.17677100000000001</v>
      </c>
      <c r="X112" s="588">
        <v>10.789752</v>
      </c>
      <c r="Y112" s="549">
        <v>2.595529</v>
      </c>
      <c r="Z112" s="550">
        <v>0.11334</v>
      </c>
      <c r="AA112" s="589">
        <v>7.5372999999999996E-2</v>
      </c>
    </row>
    <row r="113" spans="2:27" s="583" customFormat="1" ht="15.75" customHeight="1" x14ac:dyDescent="0.35">
      <c r="B113" s="490"/>
      <c r="C113" s="562" t="s">
        <v>507</v>
      </c>
      <c r="D113" s="549">
        <v>0</v>
      </c>
      <c r="E113" s="550">
        <v>0</v>
      </c>
      <c r="F113" s="588">
        <v>0</v>
      </c>
      <c r="G113" s="549">
        <v>0</v>
      </c>
      <c r="H113" s="550">
        <v>0</v>
      </c>
      <c r="I113" s="589">
        <v>0</v>
      </c>
      <c r="J113" s="549">
        <v>0</v>
      </c>
      <c r="K113" s="550">
        <v>0</v>
      </c>
      <c r="L113" s="588">
        <v>0</v>
      </c>
      <c r="M113" s="549">
        <v>0</v>
      </c>
      <c r="N113" s="550">
        <v>0</v>
      </c>
      <c r="O113" s="589">
        <v>0</v>
      </c>
      <c r="P113" s="549">
        <v>0</v>
      </c>
      <c r="Q113" s="550">
        <v>0</v>
      </c>
      <c r="R113" s="588">
        <v>0</v>
      </c>
      <c r="S113" s="549">
        <v>0</v>
      </c>
      <c r="T113" s="550">
        <v>0</v>
      </c>
      <c r="U113" s="589">
        <v>0</v>
      </c>
      <c r="V113" s="549">
        <v>0</v>
      </c>
      <c r="W113" s="550">
        <v>0</v>
      </c>
      <c r="X113" s="588">
        <v>0</v>
      </c>
      <c r="Y113" s="549">
        <v>0</v>
      </c>
      <c r="Z113" s="550">
        <v>0</v>
      </c>
      <c r="AA113" s="589">
        <v>0</v>
      </c>
    </row>
    <row r="114" spans="2:27" s="583" customFormat="1" ht="15.75" customHeight="1" x14ac:dyDescent="0.35">
      <c r="B114" s="490"/>
      <c r="C114" s="562" t="s">
        <v>508</v>
      </c>
      <c r="D114" s="549">
        <v>10.460915</v>
      </c>
      <c r="E114" s="550">
        <v>1.4741000000000001E-2</v>
      </c>
      <c r="F114" s="588">
        <v>10.402798000000001</v>
      </c>
      <c r="G114" s="549">
        <v>2.437179</v>
      </c>
      <c r="H114" s="550">
        <v>4.0499999999999998E-4</v>
      </c>
      <c r="I114" s="589">
        <v>1.2735E-2</v>
      </c>
      <c r="J114" s="549">
        <v>10.988113999999999</v>
      </c>
      <c r="K114" s="550">
        <v>0.17879500000000001</v>
      </c>
      <c r="L114" s="588">
        <v>10.855489</v>
      </c>
      <c r="M114" s="549">
        <v>2.5740120000000002</v>
      </c>
      <c r="N114" s="550">
        <v>0.113398</v>
      </c>
      <c r="O114" s="589">
        <v>8.0603999999999995E-2</v>
      </c>
      <c r="P114" s="549">
        <v>10.964852</v>
      </c>
      <c r="Q114" s="550">
        <v>0.17879400000000001</v>
      </c>
      <c r="R114" s="588">
        <v>10.841302000000001</v>
      </c>
      <c r="S114" s="549">
        <v>2.6213649999999999</v>
      </c>
      <c r="T114" s="550">
        <v>0.113397</v>
      </c>
      <c r="U114" s="589">
        <v>8.097E-2</v>
      </c>
      <c r="V114" s="549">
        <v>10.911600999999999</v>
      </c>
      <c r="W114" s="550">
        <v>0.17677100000000001</v>
      </c>
      <c r="X114" s="588">
        <v>10.789752</v>
      </c>
      <c r="Y114" s="549">
        <v>2.595529</v>
      </c>
      <c r="Z114" s="550">
        <v>0.11334</v>
      </c>
      <c r="AA114" s="589">
        <v>7.5372999999999996E-2</v>
      </c>
    </row>
    <row r="115" spans="2:27" s="583" customFormat="1" ht="15.75" customHeight="1" x14ac:dyDescent="0.35">
      <c r="B115" s="490"/>
      <c r="C115" s="561" t="s">
        <v>509</v>
      </c>
      <c r="D115" s="549">
        <v>5.4999999999999997E-3</v>
      </c>
      <c r="E115" s="550">
        <v>0</v>
      </c>
      <c r="F115" s="588">
        <v>2.0609999999999999E-3</v>
      </c>
      <c r="G115" s="549">
        <v>6.3999999999999997E-5</v>
      </c>
      <c r="H115" s="550">
        <v>0</v>
      </c>
      <c r="I115" s="589">
        <v>9.9999999999999995E-7</v>
      </c>
      <c r="J115" s="549">
        <v>5.4999999999999997E-3</v>
      </c>
      <c r="K115" s="550">
        <v>0</v>
      </c>
      <c r="L115" s="588">
        <v>1.6050000000000001E-3</v>
      </c>
      <c r="M115" s="549">
        <v>5.0000000000000002E-5</v>
      </c>
      <c r="N115" s="550">
        <v>0</v>
      </c>
      <c r="O115" s="589">
        <v>0</v>
      </c>
      <c r="P115" s="549">
        <v>5.4999999999999997E-3</v>
      </c>
      <c r="Q115" s="550">
        <v>0</v>
      </c>
      <c r="R115" s="588">
        <v>2.8149999999999998E-3</v>
      </c>
      <c r="S115" s="549">
        <v>1.08E-4</v>
      </c>
      <c r="T115" s="550">
        <v>0</v>
      </c>
      <c r="U115" s="589">
        <v>9.9999999999999995E-7</v>
      </c>
      <c r="V115" s="549">
        <v>5.4999999999999997E-3</v>
      </c>
      <c r="W115" s="550">
        <v>0</v>
      </c>
      <c r="X115" s="588">
        <v>1.207E-3</v>
      </c>
      <c r="Y115" s="549">
        <v>4.3000000000000002E-5</v>
      </c>
      <c r="Z115" s="550">
        <v>0</v>
      </c>
      <c r="AA115" s="589">
        <v>0</v>
      </c>
    </row>
    <row r="116" spans="2:27" s="583" customFormat="1" ht="15.75" customHeight="1" x14ac:dyDescent="0.35">
      <c r="B116" s="490"/>
      <c r="C116" s="561" t="s">
        <v>510</v>
      </c>
      <c r="D116" s="549">
        <v>0.97798399999999996</v>
      </c>
      <c r="E116" s="550">
        <v>4.7078000000000002E-2</v>
      </c>
      <c r="F116" s="588">
        <v>0.89648499999999998</v>
      </c>
      <c r="G116" s="549">
        <v>0.26723999999999998</v>
      </c>
      <c r="H116" s="550">
        <v>1.3021E-2</v>
      </c>
      <c r="I116" s="589">
        <v>3.4506000000000002E-2</v>
      </c>
      <c r="J116" s="549">
        <v>0.695303</v>
      </c>
      <c r="K116" s="550">
        <v>4.4415999999999997E-2</v>
      </c>
      <c r="L116" s="588">
        <v>0.69169899999999995</v>
      </c>
      <c r="M116" s="549">
        <v>0.19959499999999999</v>
      </c>
      <c r="N116" s="550">
        <v>1.1572000000000001E-2</v>
      </c>
      <c r="O116" s="589">
        <v>2.8476000000000001E-2</v>
      </c>
      <c r="P116" s="549">
        <v>0.69470600000000005</v>
      </c>
      <c r="Q116" s="550">
        <v>5.7945999999999998E-2</v>
      </c>
      <c r="R116" s="588">
        <v>0.68490899999999999</v>
      </c>
      <c r="S116" s="549">
        <v>0.218335</v>
      </c>
      <c r="T116" s="550">
        <v>1.6605000000000002E-2</v>
      </c>
      <c r="U116" s="589">
        <v>3.4007000000000003E-2</v>
      </c>
      <c r="V116" s="549">
        <v>0.70954700000000004</v>
      </c>
      <c r="W116" s="550">
        <v>6.3374E-2</v>
      </c>
      <c r="X116" s="588">
        <v>0.71891700000000003</v>
      </c>
      <c r="Y116" s="549">
        <v>0.207043</v>
      </c>
      <c r="Z116" s="550">
        <v>1.6875999999999999E-2</v>
      </c>
      <c r="AA116" s="589">
        <v>4.1604000000000002E-2</v>
      </c>
    </row>
    <row r="117" spans="2:27" s="583" customFormat="1" ht="15.75" customHeight="1" x14ac:dyDescent="0.35">
      <c r="B117" s="490"/>
      <c r="C117" s="562" t="s">
        <v>511</v>
      </c>
      <c r="D117" s="549">
        <v>0</v>
      </c>
      <c r="E117" s="550">
        <v>0</v>
      </c>
      <c r="F117" s="588">
        <v>0</v>
      </c>
      <c r="G117" s="549">
        <v>0</v>
      </c>
      <c r="H117" s="550">
        <v>0</v>
      </c>
      <c r="I117" s="589">
        <v>0</v>
      </c>
      <c r="J117" s="549">
        <v>2.3219999999999998E-3</v>
      </c>
      <c r="K117" s="550">
        <v>0</v>
      </c>
      <c r="L117" s="588">
        <v>2.3219999999999998E-3</v>
      </c>
      <c r="M117" s="549">
        <v>9.9400000000000009E-4</v>
      </c>
      <c r="N117" s="550">
        <v>0</v>
      </c>
      <c r="O117" s="589">
        <v>9.9999999999999995E-7</v>
      </c>
      <c r="P117" s="549">
        <v>0</v>
      </c>
      <c r="Q117" s="550">
        <v>0</v>
      </c>
      <c r="R117" s="588">
        <v>0</v>
      </c>
      <c r="S117" s="549">
        <v>0</v>
      </c>
      <c r="T117" s="550">
        <v>0</v>
      </c>
      <c r="U117" s="589">
        <v>0</v>
      </c>
      <c r="V117" s="549">
        <v>0</v>
      </c>
      <c r="W117" s="550">
        <v>0</v>
      </c>
      <c r="X117" s="588">
        <v>0</v>
      </c>
      <c r="Y117" s="549">
        <v>0</v>
      </c>
      <c r="Z117" s="550">
        <v>0</v>
      </c>
      <c r="AA117" s="589">
        <v>0</v>
      </c>
    </row>
    <row r="118" spans="2:27" s="583" customFormat="1" ht="15.75" customHeight="1" x14ac:dyDescent="0.35">
      <c r="B118" s="490"/>
      <c r="C118" s="563" t="s">
        <v>512</v>
      </c>
      <c r="D118" s="549">
        <v>0.97798399999999996</v>
      </c>
      <c r="E118" s="550">
        <v>4.7078000000000002E-2</v>
      </c>
      <c r="F118" s="588">
        <v>0.89648499999999998</v>
      </c>
      <c r="G118" s="549">
        <v>0.26723999999999998</v>
      </c>
      <c r="H118" s="550">
        <v>1.3021E-2</v>
      </c>
      <c r="I118" s="589">
        <v>3.4506000000000002E-2</v>
      </c>
      <c r="J118" s="549">
        <v>0.69298099999999996</v>
      </c>
      <c r="K118" s="550">
        <v>4.4415999999999997E-2</v>
      </c>
      <c r="L118" s="588">
        <v>0.68937700000000002</v>
      </c>
      <c r="M118" s="549">
        <v>0.198601</v>
      </c>
      <c r="N118" s="550">
        <v>1.1572000000000001E-2</v>
      </c>
      <c r="O118" s="589">
        <v>2.8475E-2</v>
      </c>
      <c r="P118" s="549">
        <v>0.69470600000000005</v>
      </c>
      <c r="Q118" s="550">
        <v>5.7945999999999998E-2</v>
      </c>
      <c r="R118" s="588">
        <v>0.68490899999999999</v>
      </c>
      <c r="S118" s="549">
        <v>0.218335</v>
      </c>
      <c r="T118" s="550">
        <v>1.6605000000000002E-2</v>
      </c>
      <c r="U118" s="589">
        <v>3.4007000000000003E-2</v>
      </c>
      <c r="V118" s="549">
        <v>0.70954700000000004</v>
      </c>
      <c r="W118" s="550">
        <v>6.3374E-2</v>
      </c>
      <c r="X118" s="588">
        <v>0.71891700000000003</v>
      </c>
      <c r="Y118" s="549">
        <v>0.207043</v>
      </c>
      <c r="Z118" s="550">
        <v>1.6875999999999999E-2</v>
      </c>
      <c r="AA118" s="589">
        <v>4.1604000000000002E-2</v>
      </c>
    </row>
    <row r="119" spans="2:27" s="583" customFormat="1" ht="15.75" customHeight="1" x14ac:dyDescent="0.35">
      <c r="B119" s="490"/>
      <c r="C119" s="556" t="s">
        <v>487</v>
      </c>
      <c r="D119" s="549">
        <v>56.460225000000001</v>
      </c>
      <c r="E119" s="550">
        <v>0</v>
      </c>
      <c r="F119" s="588">
        <v>56.460225000000001</v>
      </c>
      <c r="G119" s="549">
        <v>138.59819400000001</v>
      </c>
      <c r="H119" s="550">
        <v>0</v>
      </c>
      <c r="I119" s="589">
        <v>0.12590899999999999</v>
      </c>
      <c r="J119" s="549">
        <v>57.570515999999998</v>
      </c>
      <c r="K119" s="550">
        <v>0</v>
      </c>
      <c r="L119" s="588">
        <v>57.570515999999998</v>
      </c>
      <c r="M119" s="549">
        <v>141.24563499999999</v>
      </c>
      <c r="N119" s="550">
        <v>0</v>
      </c>
      <c r="O119" s="589">
        <v>8.8511999999999993E-2</v>
      </c>
      <c r="P119" s="549">
        <v>57.222268</v>
      </c>
      <c r="Q119" s="550">
        <v>0</v>
      </c>
      <c r="R119" s="588">
        <v>57.222268</v>
      </c>
      <c r="S119" s="549">
        <v>142.34451999999999</v>
      </c>
      <c r="T119" s="550">
        <v>0</v>
      </c>
      <c r="U119" s="589">
        <v>0.19948299999999999</v>
      </c>
      <c r="V119" s="549">
        <v>52.593995</v>
      </c>
      <c r="W119" s="550">
        <v>0</v>
      </c>
      <c r="X119" s="588">
        <v>52.593995</v>
      </c>
      <c r="Y119" s="549">
        <v>116.809119</v>
      </c>
      <c r="Z119" s="550">
        <v>0</v>
      </c>
      <c r="AA119" s="589">
        <v>1.604E-3</v>
      </c>
    </row>
    <row r="120" spans="2:27" s="463" customFormat="1" ht="15.75" hidden="1" customHeight="1" x14ac:dyDescent="0.35">
      <c r="B120" s="490"/>
      <c r="C120" s="565"/>
      <c r="D120" s="558"/>
      <c r="E120" s="566"/>
      <c r="F120" s="590"/>
      <c r="G120" s="558"/>
      <c r="H120" s="566"/>
      <c r="I120" s="591"/>
      <c r="J120" s="558"/>
      <c r="K120" s="566"/>
      <c r="L120" s="590"/>
      <c r="M120" s="558"/>
      <c r="N120" s="566"/>
      <c r="O120" s="591"/>
      <c r="P120" s="558"/>
      <c r="Q120" s="566"/>
      <c r="R120" s="590"/>
      <c r="S120" s="558"/>
      <c r="T120" s="566"/>
      <c r="U120" s="591"/>
      <c r="V120" s="558"/>
      <c r="W120" s="566"/>
      <c r="X120" s="590"/>
      <c r="Y120" s="558"/>
      <c r="Z120" s="566"/>
      <c r="AA120" s="591"/>
    </row>
    <row r="121" spans="2:27" s="583" customFormat="1" ht="15.75" customHeight="1" x14ac:dyDescent="0.35">
      <c r="B121" s="490"/>
      <c r="C121" s="568" t="s">
        <v>513</v>
      </c>
      <c r="D121" s="592"/>
      <c r="E121" s="593"/>
      <c r="F121" s="594"/>
      <c r="G121" s="592"/>
      <c r="H121" s="593"/>
      <c r="I121" s="595"/>
      <c r="J121" s="592"/>
      <c r="K121" s="593"/>
      <c r="L121" s="594"/>
      <c r="M121" s="592"/>
      <c r="N121" s="593"/>
      <c r="O121" s="595"/>
      <c r="P121" s="592"/>
      <c r="Q121" s="593"/>
      <c r="R121" s="594"/>
      <c r="S121" s="592"/>
      <c r="T121" s="593"/>
      <c r="U121" s="595"/>
      <c r="V121" s="592"/>
      <c r="W121" s="593"/>
      <c r="X121" s="594"/>
      <c r="Y121" s="592"/>
      <c r="Z121" s="593"/>
      <c r="AA121" s="595"/>
    </row>
    <row r="122" spans="2:27" s="583" customFormat="1" ht="19.5" customHeight="1" thickBot="1" x14ac:dyDescent="0.4">
      <c r="B122" s="502"/>
      <c r="C122" s="574" t="s">
        <v>518</v>
      </c>
      <c r="D122" s="596"/>
      <c r="E122" s="597"/>
      <c r="F122" s="598"/>
      <c r="G122" s="596"/>
      <c r="H122" s="597"/>
      <c r="I122" s="599"/>
      <c r="J122" s="596"/>
      <c r="K122" s="597"/>
      <c r="L122" s="598"/>
      <c r="M122" s="596"/>
      <c r="N122" s="597"/>
      <c r="O122" s="599"/>
      <c r="P122" s="596"/>
      <c r="Q122" s="597"/>
      <c r="R122" s="598"/>
      <c r="S122" s="596"/>
      <c r="T122" s="597"/>
      <c r="U122" s="599"/>
      <c r="V122" s="596"/>
      <c r="W122" s="597"/>
      <c r="X122" s="598"/>
      <c r="Y122" s="596"/>
      <c r="Z122" s="597"/>
      <c r="AA122" s="599"/>
    </row>
    <row r="123" spans="2:27" s="583" customFormat="1" ht="17.25" customHeight="1" x14ac:dyDescent="0.35">
      <c r="B123" s="507"/>
      <c r="C123" s="463"/>
      <c r="D123" s="507" t="s">
        <v>490</v>
      </c>
      <c r="E123" s="463"/>
      <c r="F123" s="463"/>
      <c r="G123" s="463"/>
      <c r="H123" s="463"/>
      <c r="I123" s="463"/>
      <c r="J123" s="463"/>
      <c r="K123" s="463"/>
      <c r="L123" s="463"/>
      <c r="M123" s="463"/>
      <c r="N123" s="463"/>
      <c r="O123" s="463"/>
      <c r="P123" s="463"/>
      <c r="Q123" s="463"/>
      <c r="R123" s="463"/>
      <c r="S123" s="463"/>
      <c r="T123" s="463"/>
      <c r="U123" s="463"/>
    </row>
    <row r="124" spans="2:27" s="583" customFormat="1" ht="23.25" customHeight="1" x14ac:dyDescent="0.55000000000000004">
      <c r="B124" s="600"/>
      <c r="D124" s="601"/>
      <c r="E124" s="601"/>
      <c r="F124" s="601"/>
      <c r="G124" s="601"/>
      <c r="H124" s="601"/>
      <c r="I124" s="601"/>
      <c r="J124" s="601"/>
      <c r="K124" s="601"/>
      <c r="L124" s="601"/>
      <c r="M124" s="601"/>
      <c r="N124" s="601"/>
      <c r="O124" s="601"/>
      <c r="P124" s="463"/>
      <c r="Q124" s="463"/>
      <c r="R124" s="463"/>
      <c r="S124" s="463"/>
      <c r="T124" s="463"/>
      <c r="U124" s="463"/>
    </row>
    <row r="125" spans="2:27" s="583" customFormat="1" ht="23.25" customHeight="1" thickBot="1" x14ac:dyDescent="0.6">
      <c r="B125" s="600"/>
      <c r="D125" s="601"/>
      <c r="E125" s="601"/>
      <c r="F125" s="601"/>
      <c r="G125" s="601"/>
      <c r="H125" s="601"/>
      <c r="I125" s="601"/>
      <c r="J125" s="601"/>
      <c r="K125" s="601"/>
      <c r="L125" s="601"/>
      <c r="M125" s="601"/>
      <c r="N125" s="601"/>
      <c r="O125" s="601"/>
      <c r="P125" s="463"/>
      <c r="Q125" s="463"/>
      <c r="R125" s="463"/>
      <c r="S125" s="463"/>
      <c r="T125" s="463"/>
      <c r="U125" s="463"/>
    </row>
    <row r="126" spans="2:27" s="583" customFormat="1" ht="32.25" customHeight="1" thickBot="1" x14ac:dyDescent="0.6">
      <c r="B126" s="459"/>
      <c r="C126" s="465"/>
      <c r="D126" s="472" t="s">
        <v>500</v>
      </c>
      <c r="E126" s="473"/>
      <c r="F126" s="473"/>
      <c r="G126" s="473"/>
      <c r="H126" s="473"/>
      <c r="I126" s="473"/>
      <c r="J126" s="473"/>
      <c r="K126" s="473"/>
      <c r="L126" s="473"/>
      <c r="M126" s="473"/>
      <c r="N126" s="473"/>
      <c r="O126" s="473"/>
      <c r="P126" s="473" t="str">
        <f>D126</f>
        <v>IRB Approach</v>
      </c>
      <c r="Q126" s="473"/>
      <c r="R126" s="473"/>
      <c r="S126" s="473"/>
      <c r="T126" s="473"/>
      <c r="U126" s="473"/>
      <c r="V126" s="473"/>
      <c r="W126" s="473"/>
      <c r="X126" s="473"/>
      <c r="Y126" s="473"/>
      <c r="Z126" s="473"/>
      <c r="AA126" s="474"/>
    </row>
    <row r="127" spans="2:27" s="583" customFormat="1" ht="32.25" customHeight="1" thickBot="1" x14ac:dyDescent="0.6">
      <c r="B127" s="459"/>
      <c r="C127" s="465"/>
      <c r="D127" s="472" t="s">
        <v>12</v>
      </c>
      <c r="E127" s="473"/>
      <c r="F127" s="473"/>
      <c r="G127" s="473"/>
      <c r="H127" s="473"/>
      <c r="I127" s="474"/>
      <c r="J127" s="472" t="s">
        <v>13</v>
      </c>
      <c r="K127" s="473"/>
      <c r="L127" s="473"/>
      <c r="M127" s="473"/>
      <c r="N127" s="473"/>
      <c r="O127" s="474"/>
      <c r="P127" s="472" t="s">
        <v>14</v>
      </c>
      <c r="Q127" s="473"/>
      <c r="R127" s="473"/>
      <c r="S127" s="473"/>
      <c r="T127" s="473"/>
      <c r="U127" s="474"/>
      <c r="V127" s="472" t="s">
        <v>15</v>
      </c>
      <c r="W127" s="473"/>
      <c r="X127" s="473"/>
      <c r="Y127" s="473"/>
      <c r="Z127" s="473"/>
      <c r="AA127" s="474"/>
    </row>
    <row r="128" spans="2:27" s="583" customFormat="1" ht="51" customHeight="1" x14ac:dyDescent="0.55000000000000004">
      <c r="B128" s="475"/>
      <c r="C128" s="465"/>
      <c r="D128" s="476" t="s">
        <v>466</v>
      </c>
      <c r="E128" s="538"/>
      <c r="F128" s="539" t="s">
        <v>467</v>
      </c>
      <c r="G128" s="540" t="s">
        <v>468</v>
      </c>
      <c r="H128" s="541"/>
      <c r="I128" s="542" t="s">
        <v>470</v>
      </c>
      <c r="J128" s="476" t="s">
        <v>466</v>
      </c>
      <c r="K128" s="538"/>
      <c r="L128" s="539" t="s">
        <v>467</v>
      </c>
      <c r="M128" s="540" t="s">
        <v>468</v>
      </c>
      <c r="N128" s="541"/>
      <c r="O128" s="542" t="s">
        <v>470</v>
      </c>
      <c r="P128" s="476" t="s">
        <v>466</v>
      </c>
      <c r="Q128" s="538"/>
      <c r="R128" s="539" t="s">
        <v>467</v>
      </c>
      <c r="S128" s="540" t="s">
        <v>468</v>
      </c>
      <c r="T128" s="541"/>
      <c r="U128" s="542" t="s">
        <v>470</v>
      </c>
      <c r="V128" s="476" t="s">
        <v>466</v>
      </c>
      <c r="W128" s="538"/>
      <c r="X128" s="539" t="s">
        <v>467</v>
      </c>
      <c r="Y128" s="540" t="s">
        <v>468</v>
      </c>
      <c r="Z128" s="541"/>
      <c r="AA128" s="542" t="s">
        <v>470</v>
      </c>
    </row>
    <row r="129" spans="2:27" s="583" customFormat="1" ht="33" customHeight="1" thickBot="1" x14ac:dyDescent="0.6">
      <c r="B129" s="584">
        <v>5</v>
      </c>
      <c r="C129" s="480" t="s">
        <v>11</v>
      </c>
      <c r="D129" s="544"/>
      <c r="E129" s="545" t="s">
        <v>501</v>
      </c>
      <c r="F129" s="546"/>
      <c r="G129" s="544"/>
      <c r="H129" s="545" t="s">
        <v>501</v>
      </c>
      <c r="I129" s="547"/>
      <c r="J129" s="544"/>
      <c r="K129" s="545" t="s">
        <v>501</v>
      </c>
      <c r="L129" s="546"/>
      <c r="M129" s="544"/>
      <c r="N129" s="545" t="s">
        <v>501</v>
      </c>
      <c r="O129" s="547"/>
      <c r="P129" s="544"/>
      <c r="Q129" s="545" t="s">
        <v>501</v>
      </c>
      <c r="R129" s="546"/>
      <c r="S129" s="544"/>
      <c r="T129" s="545" t="s">
        <v>501</v>
      </c>
      <c r="U129" s="547"/>
      <c r="V129" s="544"/>
      <c r="W129" s="545" t="s">
        <v>501</v>
      </c>
      <c r="X129" s="546"/>
      <c r="Y129" s="544"/>
      <c r="Z129" s="545" t="s">
        <v>501</v>
      </c>
      <c r="AA129" s="547"/>
    </row>
    <row r="130" spans="2:27" s="583" customFormat="1" ht="15.75" customHeight="1" x14ac:dyDescent="0.35">
      <c r="B130" s="485" t="s">
        <v>711</v>
      </c>
      <c r="C130" s="548" t="s">
        <v>502</v>
      </c>
      <c r="D130" s="549">
        <v>0</v>
      </c>
      <c r="E130" s="550">
        <v>0</v>
      </c>
      <c r="F130" s="585">
        <v>0</v>
      </c>
      <c r="G130" s="586">
        <v>0</v>
      </c>
      <c r="H130" s="553">
        <v>0</v>
      </c>
      <c r="I130" s="587">
        <v>0</v>
      </c>
      <c r="J130" s="549">
        <v>0</v>
      </c>
      <c r="K130" s="550">
        <v>0</v>
      </c>
      <c r="L130" s="585">
        <v>0</v>
      </c>
      <c r="M130" s="586">
        <v>0</v>
      </c>
      <c r="N130" s="553">
        <v>0</v>
      </c>
      <c r="O130" s="587">
        <v>0</v>
      </c>
      <c r="P130" s="549">
        <v>0</v>
      </c>
      <c r="Q130" s="550">
        <v>0</v>
      </c>
      <c r="R130" s="585">
        <v>0</v>
      </c>
      <c r="S130" s="586">
        <v>0</v>
      </c>
      <c r="T130" s="553">
        <v>0</v>
      </c>
      <c r="U130" s="587">
        <v>0</v>
      </c>
      <c r="V130" s="549">
        <v>0</v>
      </c>
      <c r="W130" s="550">
        <v>0</v>
      </c>
      <c r="X130" s="585">
        <v>0</v>
      </c>
      <c r="Y130" s="586">
        <v>0</v>
      </c>
      <c r="Z130" s="553">
        <v>0</v>
      </c>
      <c r="AA130" s="587">
        <v>0</v>
      </c>
    </row>
    <row r="131" spans="2:27" s="583" customFormat="1" ht="15.75" customHeight="1" x14ac:dyDescent="0.35">
      <c r="B131" s="490"/>
      <c r="C131" s="555" t="s">
        <v>477</v>
      </c>
      <c r="D131" s="549">
        <v>30.047619000000001</v>
      </c>
      <c r="E131" s="550">
        <v>0</v>
      </c>
      <c r="F131" s="588">
        <v>16.347619000000002</v>
      </c>
      <c r="G131" s="549">
        <v>5.3565100000000001</v>
      </c>
      <c r="H131" s="550">
        <v>0</v>
      </c>
      <c r="I131" s="589">
        <v>8.0900000000000004E-4</v>
      </c>
      <c r="J131" s="549">
        <v>30.483111999999998</v>
      </c>
      <c r="K131" s="550">
        <v>0</v>
      </c>
      <c r="L131" s="588">
        <v>16.783111999999999</v>
      </c>
      <c r="M131" s="549">
        <v>4.9726460000000001</v>
      </c>
      <c r="N131" s="550">
        <v>0</v>
      </c>
      <c r="O131" s="589">
        <v>1.237E-3</v>
      </c>
      <c r="P131" s="549">
        <v>30.004460999999999</v>
      </c>
      <c r="Q131" s="550">
        <v>0</v>
      </c>
      <c r="R131" s="588">
        <v>16.304461</v>
      </c>
      <c r="S131" s="549">
        <v>4.4939330000000002</v>
      </c>
      <c r="T131" s="550">
        <v>0</v>
      </c>
      <c r="U131" s="589">
        <v>1.2099999999999999E-3</v>
      </c>
      <c r="V131" s="549">
        <v>30.129106</v>
      </c>
      <c r="W131" s="550">
        <v>0</v>
      </c>
      <c r="X131" s="588">
        <v>16.429106000000001</v>
      </c>
      <c r="Y131" s="549">
        <v>4.1912750000000001</v>
      </c>
      <c r="Z131" s="550">
        <v>0</v>
      </c>
      <c r="AA131" s="589">
        <v>1.3680000000000001E-3</v>
      </c>
    </row>
    <row r="132" spans="2:27" s="583" customFormat="1" ht="15.75" customHeight="1" x14ac:dyDescent="0.35">
      <c r="B132" s="490"/>
      <c r="C132" s="556" t="s">
        <v>503</v>
      </c>
      <c r="D132" s="549">
        <v>6310.0221499999998</v>
      </c>
      <c r="E132" s="550">
        <v>82.736700999999996</v>
      </c>
      <c r="F132" s="588">
        <v>5036.3500929999991</v>
      </c>
      <c r="G132" s="549">
        <v>3456.9096979999999</v>
      </c>
      <c r="H132" s="550">
        <v>74.953877000000006</v>
      </c>
      <c r="I132" s="589">
        <v>96.476222000000007</v>
      </c>
      <c r="J132" s="549">
        <v>6195.0067319999998</v>
      </c>
      <c r="K132" s="550">
        <v>77.352732000000003</v>
      </c>
      <c r="L132" s="588">
        <v>5033.7316630000014</v>
      </c>
      <c r="M132" s="549">
        <v>3489.8791200000001</v>
      </c>
      <c r="N132" s="550">
        <v>68.486694</v>
      </c>
      <c r="O132" s="589">
        <v>100.62426000000001</v>
      </c>
      <c r="P132" s="549">
        <v>6249.4002460000002</v>
      </c>
      <c r="Q132" s="550">
        <v>98.001298000000006</v>
      </c>
      <c r="R132" s="588">
        <v>4983.8841560000001</v>
      </c>
      <c r="S132" s="549">
        <v>3370.4696220000001</v>
      </c>
      <c r="T132" s="550">
        <v>69.006860000000003</v>
      </c>
      <c r="U132" s="589">
        <v>99.624422999999993</v>
      </c>
      <c r="V132" s="549">
        <v>6304.2195129999991</v>
      </c>
      <c r="W132" s="550">
        <v>95.148020000000002</v>
      </c>
      <c r="X132" s="588">
        <v>5022.4807769999989</v>
      </c>
      <c r="Y132" s="549">
        <v>3465.2360659999999</v>
      </c>
      <c r="Z132" s="550">
        <v>72.795423999999997</v>
      </c>
      <c r="AA132" s="589">
        <v>100.607865</v>
      </c>
    </row>
    <row r="133" spans="2:27" s="583" customFormat="1" ht="15.75" customHeight="1" x14ac:dyDescent="0.35">
      <c r="B133" s="490"/>
      <c r="C133" s="557" t="s">
        <v>504</v>
      </c>
      <c r="D133" s="549">
        <v>1049.369326</v>
      </c>
      <c r="E133" s="550">
        <v>4.6329459999999996</v>
      </c>
      <c r="F133" s="588">
        <v>1006.697749</v>
      </c>
      <c r="G133" s="549">
        <v>1049.223579</v>
      </c>
      <c r="H133" s="550">
        <v>0</v>
      </c>
      <c r="I133" s="589">
        <v>45.015956000000003</v>
      </c>
      <c r="J133" s="549">
        <v>1034.661216</v>
      </c>
      <c r="K133" s="550">
        <v>4.5777359999999998</v>
      </c>
      <c r="L133" s="588">
        <v>981.74900700000001</v>
      </c>
      <c r="M133" s="549">
        <v>1051.9834530000001</v>
      </c>
      <c r="N133" s="550">
        <v>0</v>
      </c>
      <c r="O133" s="589">
        <v>45.006796999999999</v>
      </c>
      <c r="P133" s="549">
        <v>1019.907592</v>
      </c>
      <c r="Q133" s="550">
        <v>25.377046</v>
      </c>
      <c r="R133" s="588">
        <v>970.53807800000004</v>
      </c>
      <c r="S133" s="549">
        <v>994.19575499999996</v>
      </c>
      <c r="T133" s="550">
        <v>0</v>
      </c>
      <c r="U133" s="589">
        <v>47.801051999999999</v>
      </c>
      <c r="V133" s="549">
        <v>1056.218249</v>
      </c>
      <c r="W133" s="550">
        <v>23.882020000000001</v>
      </c>
      <c r="X133" s="588">
        <v>999.79909999999995</v>
      </c>
      <c r="Y133" s="549">
        <v>1007.4357639999999</v>
      </c>
      <c r="Z133" s="550">
        <v>0</v>
      </c>
      <c r="AA133" s="589">
        <v>43.477193999999997</v>
      </c>
    </row>
    <row r="134" spans="2:27" s="583" customFormat="1" ht="15.75" customHeight="1" x14ac:dyDescent="0.35">
      <c r="B134" s="490"/>
      <c r="C134" s="557" t="s">
        <v>505</v>
      </c>
      <c r="D134" s="549">
        <v>2468.7837039999999</v>
      </c>
      <c r="E134" s="550">
        <v>73.22972</v>
      </c>
      <c r="F134" s="588">
        <v>2195.8942659999998</v>
      </c>
      <c r="G134" s="549">
        <v>1138.291234</v>
      </c>
      <c r="H134" s="550">
        <v>69.693528999999998</v>
      </c>
      <c r="I134" s="589">
        <v>45.336545000000001</v>
      </c>
      <c r="J134" s="549">
        <v>2486.5838699999999</v>
      </c>
      <c r="K134" s="550">
        <v>69.543429000000003</v>
      </c>
      <c r="L134" s="588">
        <v>2197.132877</v>
      </c>
      <c r="M134" s="549">
        <v>1253.9559280000001</v>
      </c>
      <c r="N134" s="550">
        <v>64.534197000000006</v>
      </c>
      <c r="O134" s="589">
        <v>48.882221999999999</v>
      </c>
      <c r="P134" s="549">
        <v>2476.702131</v>
      </c>
      <c r="Q134" s="550">
        <v>68.886138000000003</v>
      </c>
      <c r="R134" s="588">
        <v>2179.958149</v>
      </c>
      <c r="S134" s="549">
        <v>1251.0831009999999</v>
      </c>
      <c r="T134" s="550">
        <v>64.923415000000006</v>
      </c>
      <c r="U134" s="589">
        <v>46.244017999999997</v>
      </c>
      <c r="V134" s="549">
        <v>2463.1675719999998</v>
      </c>
      <c r="W134" s="550">
        <v>64.858249999999998</v>
      </c>
      <c r="X134" s="588">
        <v>2156.9352629999998</v>
      </c>
      <c r="Y134" s="549">
        <v>1287.9787020000001</v>
      </c>
      <c r="Z134" s="550">
        <v>66.287594999999996</v>
      </c>
      <c r="AA134" s="589">
        <v>48.816985000000003</v>
      </c>
    </row>
    <row r="135" spans="2:27" s="583" customFormat="1" ht="15.75" customHeight="1" x14ac:dyDescent="0.35">
      <c r="B135" s="490"/>
      <c r="C135" s="556" t="s">
        <v>480</v>
      </c>
      <c r="D135" s="549">
        <v>11131.125094999999</v>
      </c>
      <c r="E135" s="550">
        <v>225.34055699999999</v>
      </c>
      <c r="F135" s="588">
        <v>10894.182185999998</v>
      </c>
      <c r="G135" s="549">
        <v>2334.7470530000001</v>
      </c>
      <c r="H135" s="550">
        <v>278.785529</v>
      </c>
      <c r="I135" s="589">
        <v>218.83490900000001</v>
      </c>
      <c r="J135" s="549">
        <v>11118.861852</v>
      </c>
      <c r="K135" s="550">
        <v>219.44708199999999</v>
      </c>
      <c r="L135" s="588">
        <v>10884.280696</v>
      </c>
      <c r="M135" s="549">
        <v>2368.0605249999999</v>
      </c>
      <c r="N135" s="550">
        <v>274.49759499999999</v>
      </c>
      <c r="O135" s="589">
        <v>207.074918</v>
      </c>
      <c r="P135" s="549">
        <v>11208.192676000001</v>
      </c>
      <c r="Q135" s="550">
        <v>221.362459</v>
      </c>
      <c r="R135" s="588">
        <v>10968.271502000001</v>
      </c>
      <c r="S135" s="549">
        <v>2408.5154940000002</v>
      </c>
      <c r="T135" s="550">
        <v>270.59456999999998</v>
      </c>
      <c r="U135" s="589">
        <v>206.80613299999999</v>
      </c>
      <c r="V135" s="549">
        <v>11518.074605</v>
      </c>
      <c r="W135" s="550">
        <v>231.225742</v>
      </c>
      <c r="X135" s="588">
        <v>11270.59924</v>
      </c>
      <c r="Y135" s="549">
        <v>2517.8318629999999</v>
      </c>
      <c r="Z135" s="550">
        <v>289.69385899999997</v>
      </c>
      <c r="AA135" s="589">
        <v>213.718661</v>
      </c>
    </row>
    <row r="136" spans="2:27" s="583" customFormat="1" ht="15.75" customHeight="1" x14ac:dyDescent="0.35">
      <c r="B136" s="490"/>
      <c r="C136" s="561" t="s">
        <v>506</v>
      </c>
      <c r="D136" s="549">
        <v>9296.9547469999998</v>
      </c>
      <c r="E136" s="550">
        <v>103.508921</v>
      </c>
      <c r="F136" s="588">
        <v>9296.9547469999998</v>
      </c>
      <c r="G136" s="549">
        <v>1398.1372040000001</v>
      </c>
      <c r="H136" s="550">
        <v>143.48227499999999</v>
      </c>
      <c r="I136" s="589">
        <v>76.355686000000006</v>
      </c>
      <c r="J136" s="549">
        <v>9285.929414000002</v>
      </c>
      <c r="K136" s="550">
        <v>100.85115</v>
      </c>
      <c r="L136" s="588">
        <v>9285.9128000000001</v>
      </c>
      <c r="M136" s="549">
        <v>1421.256482</v>
      </c>
      <c r="N136" s="550">
        <v>139.19005799999999</v>
      </c>
      <c r="O136" s="589">
        <v>81.043059</v>
      </c>
      <c r="P136" s="549">
        <v>9379.5314540000018</v>
      </c>
      <c r="Q136" s="550">
        <v>101.083769</v>
      </c>
      <c r="R136" s="588">
        <v>9379.5312809999996</v>
      </c>
      <c r="S136" s="549">
        <v>1462.3744079999999</v>
      </c>
      <c r="T136" s="550">
        <v>133.01985099999999</v>
      </c>
      <c r="U136" s="589">
        <v>81.090439000000003</v>
      </c>
      <c r="V136" s="549">
        <v>9612.2764810000008</v>
      </c>
      <c r="W136" s="550">
        <v>103.927391</v>
      </c>
      <c r="X136" s="588">
        <v>9612.0630280000005</v>
      </c>
      <c r="Y136" s="549">
        <v>1536.3042700000001</v>
      </c>
      <c r="Z136" s="550">
        <v>137.90573800000001</v>
      </c>
      <c r="AA136" s="589">
        <v>84.009399000000002</v>
      </c>
    </row>
    <row r="137" spans="2:27" s="583" customFormat="1" ht="15.75" customHeight="1" x14ac:dyDescent="0.35">
      <c r="B137" s="490"/>
      <c r="C137" s="562" t="s">
        <v>507</v>
      </c>
      <c r="D137" s="549">
        <v>13.739827999999999</v>
      </c>
      <c r="E137" s="550">
        <v>0.74115200000000003</v>
      </c>
      <c r="F137" s="588">
        <v>13.739827999999999</v>
      </c>
      <c r="G137" s="549">
        <v>9.6378120000000003</v>
      </c>
      <c r="H137" s="550">
        <v>0.139041</v>
      </c>
      <c r="I137" s="589">
        <v>0.978024</v>
      </c>
      <c r="J137" s="549">
        <v>17.800453999999998</v>
      </c>
      <c r="K137" s="550">
        <v>0.67796900000000004</v>
      </c>
      <c r="L137" s="588">
        <v>17.783839</v>
      </c>
      <c r="M137" s="549">
        <v>12.921374999999999</v>
      </c>
      <c r="N137" s="550">
        <v>0.27160600000000001</v>
      </c>
      <c r="O137" s="589">
        <v>0.92886299999999999</v>
      </c>
      <c r="P137" s="549">
        <v>16.799098999999998</v>
      </c>
      <c r="Q137" s="550">
        <v>0.59587599999999996</v>
      </c>
      <c r="R137" s="588">
        <v>16.798926000000002</v>
      </c>
      <c r="S137" s="549">
        <v>11.867673</v>
      </c>
      <c r="T137" s="550">
        <v>9.7265000000000004E-2</v>
      </c>
      <c r="U137" s="589">
        <v>0.88511899999999999</v>
      </c>
      <c r="V137" s="549">
        <v>69.309967999999998</v>
      </c>
      <c r="W137" s="550">
        <v>2.02318</v>
      </c>
      <c r="X137" s="588">
        <v>69.096517000000006</v>
      </c>
      <c r="Y137" s="549">
        <v>63.145553999999997</v>
      </c>
      <c r="Z137" s="550">
        <v>2.660739</v>
      </c>
      <c r="AA137" s="589">
        <v>2.3193250000000001</v>
      </c>
    </row>
    <row r="138" spans="2:27" s="583" customFormat="1" ht="15.75" customHeight="1" x14ac:dyDescent="0.35">
      <c r="B138" s="490"/>
      <c r="C138" s="562" t="s">
        <v>508</v>
      </c>
      <c r="D138" s="549">
        <v>9283.214919</v>
      </c>
      <c r="E138" s="550">
        <v>102.767769</v>
      </c>
      <c r="F138" s="588">
        <v>9283.214919</v>
      </c>
      <c r="G138" s="549">
        <v>1388.4993919999999</v>
      </c>
      <c r="H138" s="550">
        <v>143.343234</v>
      </c>
      <c r="I138" s="589">
        <v>75.377662000000001</v>
      </c>
      <c r="J138" s="549">
        <v>9268.1289610000003</v>
      </c>
      <c r="K138" s="550">
        <v>100.173181</v>
      </c>
      <c r="L138" s="588">
        <v>9268.1289610000003</v>
      </c>
      <c r="M138" s="549">
        <v>1408.3351070000001</v>
      </c>
      <c r="N138" s="550">
        <v>138.918452</v>
      </c>
      <c r="O138" s="589">
        <v>80.114196000000007</v>
      </c>
      <c r="P138" s="549">
        <v>9362.7323550000001</v>
      </c>
      <c r="Q138" s="550">
        <v>100.487893</v>
      </c>
      <c r="R138" s="588">
        <v>9362.7323550000001</v>
      </c>
      <c r="S138" s="549">
        <v>1450.506736</v>
      </c>
      <c r="T138" s="550">
        <v>132.922586</v>
      </c>
      <c r="U138" s="589">
        <v>80.20532</v>
      </c>
      <c r="V138" s="549">
        <v>9542.9665110000005</v>
      </c>
      <c r="W138" s="550">
        <v>101.904211</v>
      </c>
      <c r="X138" s="588">
        <v>9542.9665110000005</v>
      </c>
      <c r="Y138" s="549">
        <v>1473.1587159999999</v>
      </c>
      <c r="Z138" s="550">
        <v>135.24499900000001</v>
      </c>
      <c r="AA138" s="589">
        <v>81.690073999999996</v>
      </c>
    </row>
    <row r="139" spans="2:27" s="583" customFormat="1" ht="15.75" customHeight="1" x14ac:dyDescent="0.35">
      <c r="B139" s="490"/>
      <c r="C139" s="561" t="s">
        <v>509</v>
      </c>
      <c r="D139" s="549">
        <v>213.59871100000001</v>
      </c>
      <c r="E139" s="550">
        <v>9.4407490000000003</v>
      </c>
      <c r="F139" s="588">
        <v>96.348066000000003</v>
      </c>
      <c r="G139" s="549">
        <v>23.600237</v>
      </c>
      <c r="H139" s="550">
        <v>11.143408000000001</v>
      </c>
      <c r="I139" s="589">
        <v>8.9706510000000002</v>
      </c>
      <c r="J139" s="549">
        <v>207.181658</v>
      </c>
      <c r="K139" s="550">
        <v>3.5851359999999999</v>
      </c>
      <c r="L139" s="588">
        <v>93.198706000000001</v>
      </c>
      <c r="M139" s="549">
        <v>18.794689999999999</v>
      </c>
      <c r="N139" s="550">
        <v>6.3680459999999997</v>
      </c>
      <c r="O139" s="589">
        <v>2.4733320000000001</v>
      </c>
      <c r="P139" s="549">
        <v>207.71610899999999</v>
      </c>
      <c r="Q139" s="550">
        <v>3.3552119999999999</v>
      </c>
      <c r="R139" s="588">
        <v>90.437460999999999</v>
      </c>
      <c r="S139" s="549">
        <v>19.054828000000001</v>
      </c>
      <c r="T139" s="550">
        <v>6.8510229999999996</v>
      </c>
      <c r="U139" s="589">
        <v>2.0186310000000001</v>
      </c>
      <c r="V139" s="549">
        <v>209.559293</v>
      </c>
      <c r="W139" s="550">
        <v>3.445411</v>
      </c>
      <c r="X139" s="588">
        <v>91.596588999999994</v>
      </c>
      <c r="Y139" s="549">
        <v>19.397421999999999</v>
      </c>
      <c r="Z139" s="550">
        <v>7.0502409999999998</v>
      </c>
      <c r="AA139" s="589">
        <v>2.149934</v>
      </c>
    </row>
    <row r="140" spans="2:27" s="583" customFormat="1" ht="15.75" customHeight="1" x14ac:dyDescent="0.35">
      <c r="B140" s="490"/>
      <c r="C140" s="561" t="s">
        <v>510</v>
      </c>
      <c r="D140" s="549">
        <v>1620.571637</v>
      </c>
      <c r="E140" s="550">
        <v>112.39088700000001</v>
      </c>
      <c r="F140" s="588">
        <v>1500.879373</v>
      </c>
      <c r="G140" s="549">
        <v>913.00961199999995</v>
      </c>
      <c r="H140" s="550">
        <v>124.159846</v>
      </c>
      <c r="I140" s="589">
        <v>133.50857199999999</v>
      </c>
      <c r="J140" s="549">
        <v>1625.7507800000001</v>
      </c>
      <c r="K140" s="550">
        <v>115.010796</v>
      </c>
      <c r="L140" s="588">
        <v>1505.169191</v>
      </c>
      <c r="M140" s="549">
        <v>928.00935300000003</v>
      </c>
      <c r="N140" s="550">
        <v>128.939491</v>
      </c>
      <c r="O140" s="589">
        <v>123.558527</v>
      </c>
      <c r="P140" s="549">
        <v>1620.9451120000001</v>
      </c>
      <c r="Q140" s="550">
        <v>116.923478</v>
      </c>
      <c r="R140" s="588">
        <v>1498.3027589999999</v>
      </c>
      <c r="S140" s="549">
        <v>927.08625800000004</v>
      </c>
      <c r="T140" s="550">
        <v>130.72369599999999</v>
      </c>
      <c r="U140" s="589">
        <v>123.697063</v>
      </c>
      <c r="V140" s="549">
        <v>1696.23883</v>
      </c>
      <c r="W140" s="550">
        <v>123.85294</v>
      </c>
      <c r="X140" s="588">
        <v>1566.9396240000001</v>
      </c>
      <c r="Y140" s="549">
        <v>962.13017100000002</v>
      </c>
      <c r="Z140" s="550">
        <v>144.73787999999999</v>
      </c>
      <c r="AA140" s="589">
        <v>127.55932799999999</v>
      </c>
    </row>
    <row r="141" spans="2:27" s="583" customFormat="1" ht="15.75" customHeight="1" x14ac:dyDescent="0.35">
      <c r="B141" s="490"/>
      <c r="C141" s="562" t="s">
        <v>511</v>
      </c>
      <c r="D141" s="549">
        <v>269.53081700000001</v>
      </c>
      <c r="E141" s="550">
        <v>8.4105469999999993</v>
      </c>
      <c r="F141" s="588">
        <v>255.754817</v>
      </c>
      <c r="G141" s="549">
        <v>137.686025</v>
      </c>
      <c r="H141" s="550">
        <v>2.1265550000000002</v>
      </c>
      <c r="I141" s="589">
        <v>11.855309</v>
      </c>
      <c r="J141" s="549">
        <v>263.60161900000003</v>
      </c>
      <c r="K141" s="550">
        <v>8.1229270000000007</v>
      </c>
      <c r="L141" s="588">
        <v>248.82934499999999</v>
      </c>
      <c r="M141" s="549">
        <v>139.27951899999999</v>
      </c>
      <c r="N141" s="550">
        <v>5.9261590000000002</v>
      </c>
      <c r="O141" s="589">
        <v>9.5528770000000005</v>
      </c>
      <c r="P141" s="549">
        <v>263.47170299999999</v>
      </c>
      <c r="Q141" s="550">
        <v>8.8465919999999993</v>
      </c>
      <c r="R141" s="588">
        <v>248.790674</v>
      </c>
      <c r="S141" s="549">
        <v>138.82006699999999</v>
      </c>
      <c r="T141" s="550">
        <v>6.4897859999999996</v>
      </c>
      <c r="U141" s="589">
        <v>9.290362</v>
      </c>
      <c r="V141" s="549">
        <v>317.71905500000003</v>
      </c>
      <c r="W141" s="550">
        <v>10.801323</v>
      </c>
      <c r="X141" s="588">
        <v>299.30888399999998</v>
      </c>
      <c r="Y141" s="549">
        <v>167.010321</v>
      </c>
      <c r="Z141" s="550">
        <v>17.477031</v>
      </c>
      <c r="AA141" s="589">
        <v>7.4440660000000003</v>
      </c>
    </row>
    <row r="142" spans="2:27" s="583" customFormat="1" ht="15.75" customHeight="1" x14ac:dyDescent="0.35">
      <c r="B142" s="490"/>
      <c r="C142" s="563" t="s">
        <v>512</v>
      </c>
      <c r="D142" s="549">
        <v>1351.0408199999999</v>
      </c>
      <c r="E142" s="550">
        <v>103.98034</v>
      </c>
      <c r="F142" s="588">
        <v>1245.1245550000001</v>
      </c>
      <c r="G142" s="549">
        <v>775.32358699999997</v>
      </c>
      <c r="H142" s="550">
        <v>122.03329100000001</v>
      </c>
      <c r="I142" s="589">
        <v>121.653263</v>
      </c>
      <c r="J142" s="549">
        <v>1362.149161</v>
      </c>
      <c r="K142" s="550">
        <v>106.887868</v>
      </c>
      <c r="L142" s="588">
        <v>1256.339845</v>
      </c>
      <c r="M142" s="549">
        <v>788.72983399999998</v>
      </c>
      <c r="N142" s="550">
        <v>123.01333099999999</v>
      </c>
      <c r="O142" s="589">
        <v>114.00565</v>
      </c>
      <c r="P142" s="549">
        <v>1357.4734089999999</v>
      </c>
      <c r="Q142" s="550">
        <v>108.076886</v>
      </c>
      <c r="R142" s="588">
        <v>1249.5120850000001</v>
      </c>
      <c r="S142" s="549">
        <v>788.26619100000005</v>
      </c>
      <c r="T142" s="550">
        <v>124.23390999999999</v>
      </c>
      <c r="U142" s="589">
        <v>114.406701</v>
      </c>
      <c r="V142" s="549">
        <v>1378.519775</v>
      </c>
      <c r="W142" s="550">
        <v>113.05161699999999</v>
      </c>
      <c r="X142" s="588">
        <v>1267.6307400000001</v>
      </c>
      <c r="Y142" s="549">
        <v>795.11985100000004</v>
      </c>
      <c r="Z142" s="550">
        <v>127.26084899999999</v>
      </c>
      <c r="AA142" s="589">
        <v>120.115262</v>
      </c>
    </row>
    <row r="143" spans="2:27" s="583" customFormat="1" ht="15.75" customHeight="1" x14ac:dyDescent="0.35">
      <c r="B143" s="490"/>
      <c r="C143" s="556" t="s">
        <v>487</v>
      </c>
      <c r="D143" s="549">
        <v>5.1464470000000002</v>
      </c>
      <c r="E143" s="550">
        <v>0</v>
      </c>
      <c r="F143" s="588">
        <v>5.1464470000000002</v>
      </c>
      <c r="G143" s="549">
        <v>11.77746</v>
      </c>
      <c r="H143" s="550">
        <v>0</v>
      </c>
      <c r="I143" s="589">
        <v>0</v>
      </c>
      <c r="J143" s="549">
        <v>5.5201029999999998</v>
      </c>
      <c r="K143" s="550">
        <v>0</v>
      </c>
      <c r="L143" s="588">
        <v>5.5201029999999998</v>
      </c>
      <c r="M143" s="549">
        <v>12.489219</v>
      </c>
      <c r="N143" s="550">
        <v>0</v>
      </c>
      <c r="O143" s="589">
        <v>0</v>
      </c>
      <c r="P143" s="549">
        <v>5.970065</v>
      </c>
      <c r="Q143" s="550">
        <v>0</v>
      </c>
      <c r="R143" s="588">
        <v>5.970065</v>
      </c>
      <c r="S143" s="549">
        <v>13.335800000000001</v>
      </c>
      <c r="T143" s="550">
        <v>0</v>
      </c>
      <c r="U143" s="589">
        <v>0</v>
      </c>
      <c r="V143" s="549">
        <v>5.5031179999999997</v>
      </c>
      <c r="W143" s="550">
        <v>0</v>
      </c>
      <c r="X143" s="588">
        <v>5.5031179999999997</v>
      </c>
      <c r="Y143" s="549">
        <v>12.024668</v>
      </c>
      <c r="Z143" s="550">
        <v>0</v>
      </c>
      <c r="AA143" s="589">
        <v>0</v>
      </c>
    </row>
    <row r="144" spans="2:27" s="463" customFormat="1" ht="15.75" hidden="1" customHeight="1" x14ac:dyDescent="0.35">
      <c r="B144" s="490"/>
      <c r="C144" s="565"/>
      <c r="D144" s="558"/>
      <c r="E144" s="566"/>
      <c r="F144" s="590"/>
      <c r="G144" s="558"/>
      <c r="H144" s="566"/>
      <c r="I144" s="591"/>
      <c r="J144" s="558"/>
      <c r="K144" s="566"/>
      <c r="L144" s="590"/>
      <c r="M144" s="558"/>
      <c r="N144" s="566"/>
      <c r="O144" s="591"/>
      <c r="P144" s="558"/>
      <c r="Q144" s="566"/>
      <c r="R144" s="590"/>
      <c r="S144" s="558"/>
      <c r="T144" s="566"/>
      <c r="U144" s="591"/>
      <c r="V144" s="558"/>
      <c r="W144" s="566"/>
      <c r="X144" s="590"/>
      <c r="Y144" s="558"/>
      <c r="Z144" s="566"/>
      <c r="AA144" s="591"/>
    </row>
    <row r="145" spans="2:27" s="583" customFormat="1" ht="15.75" customHeight="1" x14ac:dyDescent="0.35">
      <c r="B145" s="490"/>
      <c r="C145" s="568" t="s">
        <v>513</v>
      </c>
      <c r="D145" s="592"/>
      <c r="E145" s="593"/>
      <c r="F145" s="594"/>
      <c r="G145" s="592"/>
      <c r="H145" s="593"/>
      <c r="I145" s="595"/>
      <c r="J145" s="592"/>
      <c r="K145" s="593"/>
      <c r="L145" s="594"/>
      <c r="M145" s="592"/>
      <c r="N145" s="593"/>
      <c r="O145" s="595"/>
      <c r="P145" s="592"/>
      <c r="Q145" s="593"/>
      <c r="R145" s="594"/>
      <c r="S145" s="592"/>
      <c r="T145" s="593"/>
      <c r="U145" s="595"/>
      <c r="V145" s="592"/>
      <c r="W145" s="593"/>
      <c r="X145" s="594"/>
      <c r="Y145" s="592"/>
      <c r="Z145" s="593"/>
      <c r="AA145" s="595"/>
    </row>
    <row r="146" spans="2:27" s="583" customFormat="1" ht="19.5" customHeight="1" thickBot="1" x14ac:dyDescent="0.4">
      <c r="B146" s="502"/>
      <c r="C146" s="574" t="s">
        <v>518</v>
      </c>
      <c r="D146" s="596"/>
      <c r="E146" s="597"/>
      <c r="F146" s="598"/>
      <c r="G146" s="596"/>
      <c r="H146" s="597"/>
      <c r="I146" s="599"/>
      <c r="J146" s="596"/>
      <c r="K146" s="597"/>
      <c r="L146" s="598"/>
      <c r="M146" s="596"/>
      <c r="N146" s="597"/>
      <c r="O146" s="599"/>
      <c r="P146" s="596"/>
      <c r="Q146" s="597"/>
      <c r="R146" s="598"/>
      <c r="S146" s="596"/>
      <c r="T146" s="597"/>
      <c r="U146" s="599"/>
      <c r="V146" s="596"/>
      <c r="W146" s="597"/>
      <c r="X146" s="598"/>
      <c r="Y146" s="596"/>
      <c r="Z146" s="597"/>
      <c r="AA146" s="599"/>
    </row>
    <row r="147" spans="2:27" s="583" customFormat="1" ht="17.25" customHeight="1" x14ac:dyDescent="0.35">
      <c r="B147" s="507"/>
      <c r="C147" s="463"/>
      <c r="D147" s="507" t="s">
        <v>490</v>
      </c>
      <c r="E147" s="463"/>
      <c r="F147" s="463"/>
      <c r="G147" s="463"/>
      <c r="H147" s="463"/>
      <c r="I147" s="463"/>
      <c r="J147" s="463"/>
      <c r="K147" s="463"/>
      <c r="L147" s="463"/>
      <c r="M147" s="463"/>
      <c r="N147" s="463"/>
      <c r="O147" s="463"/>
      <c r="P147" s="463"/>
      <c r="Q147" s="463"/>
      <c r="R147" s="463"/>
      <c r="S147" s="463"/>
      <c r="T147" s="463"/>
      <c r="U147" s="463"/>
    </row>
    <row r="148" spans="2:27" s="583" customFormat="1" ht="23.5" x14ac:dyDescent="0.55000000000000004">
      <c r="B148" s="600"/>
      <c r="D148" s="601"/>
      <c r="E148" s="601"/>
      <c r="F148" s="601"/>
      <c r="G148" s="601"/>
      <c r="H148" s="601"/>
      <c r="I148" s="601"/>
      <c r="J148" s="601"/>
      <c r="K148" s="601"/>
      <c r="L148" s="601"/>
      <c r="M148" s="601"/>
      <c r="N148" s="601"/>
      <c r="O148" s="601"/>
      <c r="P148" s="463"/>
      <c r="Q148" s="463"/>
      <c r="R148" s="463"/>
      <c r="S148" s="463"/>
      <c r="T148" s="463"/>
      <c r="U148" s="463"/>
    </row>
    <row r="149" spans="2:27" s="583" customFormat="1" ht="24" thickBot="1" x14ac:dyDescent="0.6">
      <c r="B149" s="600"/>
      <c r="D149" s="601"/>
      <c r="E149" s="601"/>
      <c r="F149" s="601"/>
      <c r="G149" s="601"/>
      <c r="H149" s="601"/>
      <c r="I149" s="601"/>
      <c r="J149" s="601"/>
      <c r="K149" s="601"/>
      <c r="L149" s="601"/>
      <c r="M149" s="601"/>
      <c r="N149" s="601"/>
      <c r="O149" s="601"/>
      <c r="P149" s="463"/>
      <c r="Q149" s="463"/>
      <c r="R149" s="463"/>
      <c r="S149" s="463"/>
      <c r="T149" s="463"/>
      <c r="U149" s="463"/>
    </row>
    <row r="150" spans="2:27" s="583" customFormat="1" ht="32.25" customHeight="1" thickBot="1" x14ac:dyDescent="0.6">
      <c r="B150" s="459"/>
      <c r="C150" s="465"/>
      <c r="D150" s="472" t="s">
        <v>500</v>
      </c>
      <c r="E150" s="473"/>
      <c r="F150" s="473"/>
      <c r="G150" s="473"/>
      <c r="H150" s="473"/>
      <c r="I150" s="473"/>
      <c r="J150" s="473"/>
      <c r="K150" s="473"/>
      <c r="L150" s="473"/>
      <c r="M150" s="473"/>
      <c r="N150" s="473"/>
      <c r="O150" s="473"/>
      <c r="P150" s="473" t="s">
        <v>500</v>
      </c>
      <c r="Q150" s="473"/>
      <c r="R150" s="473"/>
      <c r="S150" s="473"/>
      <c r="T150" s="473"/>
      <c r="U150" s="473"/>
      <c r="V150" s="473"/>
      <c r="W150" s="473"/>
      <c r="X150" s="473"/>
      <c r="Y150" s="473"/>
      <c r="Z150" s="473"/>
      <c r="AA150" s="474"/>
    </row>
    <row r="151" spans="2:27" s="583" customFormat="1" ht="32.25" customHeight="1" thickBot="1" x14ac:dyDescent="0.6">
      <c r="B151" s="459"/>
      <c r="C151" s="465"/>
      <c r="D151" s="472" t="s">
        <v>12</v>
      </c>
      <c r="E151" s="473"/>
      <c r="F151" s="473"/>
      <c r="G151" s="473"/>
      <c r="H151" s="473"/>
      <c r="I151" s="474"/>
      <c r="J151" s="472" t="s">
        <v>13</v>
      </c>
      <c r="K151" s="473"/>
      <c r="L151" s="473"/>
      <c r="M151" s="473"/>
      <c r="N151" s="473"/>
      <c r="O151" s="474"/>
      <c r="P151" s="472" t="s">
        <v>14</v>
      </c>
      <c r="Q151" s="473"/>
      <c r="R151" s="473"/>
      <c r="S151" s="473"/>
      <c r="T151" s="473"/>
      <c r="U151" s="474"/>
      <c r="V151" s="472" t="s">
        <v>15</v>
      </c>
      <c r="W151" s="473"/>
      <c r="X151" s="473"/>
      <c r="Y151" s="473"/>
      <c r="Z151" s="473"/>
      <c r="AA151" s="474"/>
    </row>
    <row r="152" spans="2:27" s="583" customFormat="1" ht="51" customHeight="1" x14ac:dyDescent="0.55000000000000004">
      <c r="B152" s="475"/>
      <c r="C152" s="465"/>
      <c r="D152" s="476" t="s">
        <v>466</v>
      </c>
      <c r="E152" s="538"/>
      <c r="F152" s="539" t="s">
        <v>467</v>
      </c>
      <c r="G152" s="540" t="s">
        <v>468</v>
      </c>
      <c r="H152" s="541"/>
      <c r="I152" s="542" t="s">
        <v>470</v>
      </c>
      <c r="J152" s="476" t="s">
        <v>466</v>
      </c>
      <c r="K152" s="538"/>
      <c r="L152" s="539" t="s">
        <v>467</v>
      </c>
      <c r="M152" s="540" t="s">
        <v>468</v>
      </c>
      <c r="N152" s="541"/>
      <c r="O152" s="542" t="s">
        <v>470</v>
      </c>
      <c r="P152" s="476" t="s">
        <v>466</v>
      </c>
      <c r="Q152" s="538"/>
      <c r="R152" s="539" t="s">
        <v>467</v>
      </c>
      <c r="S152" s="540" t="s">
        <v>468</v>
      </c>
      <c r="T152" s="541"/>
      <c r="U152" s="542" t="s">
        <v>470</v>
      </c>
      <c r="V152" s="476" t="s">
        <v>466</v>
      </c>
      <c r="W152" s="538"/>
      <c r="X152" s="539" t="s">
        <v>467</v>
      </c>
      <c r="Y152" s="540" t="s">
        <v>468</v>
      </c>
      <c r="Z152" s="541"/>
      <c r="AA152" s="542" t="s">
        <v>470</v>
      </c>
    </row>
    <row r="153" spans="2:27" s="583" customFormat="1" ht="33" customHeight="1" thickBot="1" x14ac:dyDescent="0.6">
      <c r="B153" s="584">
        <v>6</v>
      </c>
      <c r="C153" s="480" t="s">
        <v>11</v>
      </c>
      <c r="D153" s="544"/>
      <c r="E153" s="545" t="s">
        <v>501</v>
      </c>
      <c r="F153" s="546"/>
      <c r="G153" s="544"/>
      <c r="H153" s="545" t="s">
        <v>501</v>
      </c>
      <c r="I153" s="547"/>
      <c r="J153" s="544"/>
      <c r="K153" s="545" t="s">
        <v>501</v>
      </c>
      <c r="L153" s="546"/>
      <c r="M153" s="544"/>
      <c r="N153" s="545" t="s">
        <v>501</v>
      </c>
      <c r="O153" s="547"/>
      <c r="P153" s="544"/>
      <c r="Q153" s="545" t="s">
        <v>501</v>
      </c>
      <c r="R153" s="546"/>
      <c r="S153" s="544"/>
      <c r="T153" s="545" t="s">
        <v>501</v>
      </c>
      <c r="U153" s="547"/>
      <c r="V153" s="544"/>
      <c r="W153" s="545" t="s">
        <v>501</v>
      </c>
      <c r="X153" s="546"/>
      <c r="Y153" s="544"/>
      <c r="Z153" s="545" t="s">
        <v>501</v>
      </c>
      <c r="AA153" s="547"/>
    </row>
    <row r="154" spans="2:27" s="583" customFormat="1" ht="15.75" customHeight="1" x14ac:dyDescent="0.35">
      <c r="B154" s="485" t="s">
        <v>710</v>
      </c>
      <c r="C154" s="548" t="s">
        <v>502</v>
      </c>
      <c r="D154" s="549">
        <v>0</v>
      </c>
      <c r="E154" s="550">
        <v>0</v>
      </c>
      <c r="F154" s="585">
        <v>0</v>
      </c>
      <c r="G154" s="586">
        <v>0</v>
      </c>
      <c r="H154" s="553">
        <v>0</v>
      </c>
      <c r="I154" s="587">
        <v>0</v>
      </c>
      <c r="J154" s="549">
        <v>0</v>
      </c>
      <c r="K154" s="550">
        <v>0</v>
      </c>
      <c r="L154" s="585">
        <v>0</v>
      </c>
      <c r="M154" s="586">
        <v>0</v>
      </c>
      <c r="N154" s="553">
        <v>0</v>
      </c>
      <c r="O154" s="587">
        <v>0</v>
      </c>
      <c r="P154" s="549">
        <v>0</v>
      </c>
      <c r="Q154" s="550">
        <v>0</v>
      </c>
      <c r="R154" s="585">
        <v>0</v>
      </c>
      <c r="S154" s="586">
        <v>0</v>
      </c>
      <c r="T154" s="553">
        <v>0</v>
      </c>
      <c r="U154" s="587">
        <v>0</v>
      </c>
      <c r="V154" s="549">
        <v>0</v>
      </c>
      <c r="W154" s="550">
        <v>0</v>
      </c>
      <c r="X154" s="585">
        <v>0</v>
      </c>
      <c r="Y154" s="586">
        <v>0</v>
      </c>
      <c r="Z154" s="553">
        <v>0</v>
      </c>
      <c r="AA154" s="587">
        <v>0</v>
      </c>
    </row>
    <row r="155" spans="2:27" s="583" customFormat="1" ht="15.75" customHeight="1" x14ac:dyDescent="0.35">
      <c r="B155" s="490"/>
      <c r="C155" s="555" t="s">
        <v>477</v>
      </c>
      <c r="D155" s="549">
        <v>111.77011</v>
      </c>
      <c r="E155" s="550">
        <v>0</v>
      </c>
      <c r="F155" s="588">
        <v>59.921300000000002</v>
      </c>
      <c r="G155" s="549">
        <v>10.188453000000001</v>
      </c>
      <c r="H155" s="550">
        <v>0</v>
      </c>
      <c r="I155" s="589">
        <v>6.8459999999999997E-3</v>
      </c>
      <c r="J155" s="549">
        <v>417.34938</v>
      </c>
      <c r="K155" s="550">
        <v>0</v>
      </c>
      <c r="L155" s="588">
        <v>333.87313599999999</v>
      </c>
      <c r="M155" s="549">
        <v>36.955202999999997</v>
      </c>
      <c r="N155" s="550">
        <v>0</v>
      </c>
      <c r="O155" s="589">
        <v>1.1481999999999999E-2</v>
      </c>
      <c r="P155" s="549">
        <v>378.78311600000001</v>
      </c>
      <c r="Q155" s="550">
        <v>0</v>
      </c>
      <c r="R155" s="588">
        <v>320.36570599999999</v>
      </c>
      <c r="S155" s="549">
        <v>41.016699000000003</v>
      </c>
      <c r="T155" s="550">
        <v>0</v>
      </c>
      <c r="U155" s="589">
        <v>1.0683E-2</v>
      </c>
      <c r="V155" s="549">
        <v>586.274044</v>
      </c>
      <c r="W155" s="550">
        <v>0</v>
      </c>
      <c r="X155" s="588">
        <v>511.29248799999999</v>
      </c>
      <c r="Y155" s="549">
        <v>65.691333999999998</v>
      </c>
      <c r="Z155" s="550">
        <v>0</v>
      </c>
      <c r="AA155" s="589">
        <v>1.523E-2</v>
      </c>
    </row>
    <row r="156" spans="2:27" s="583" customFormat="1" ht="15.75" customHeight="1" x14ac:dyDescent="0.35">
      <c r="B156" s="490"/>
      <c r="C156" s="556" t="s">
        <v>503</v>
      </c>
      <c r="D156" s="549">
        <v>7064.5435609999995</v>
      </c>
      <c r="E156" s="550">
        <v>7.3601960000000002</v>
      </c>
      <c r="F156" s="588">
        <v>5277.7910400000001</v>
      </c>
      <c r="G156" s="549">
        <v>2775.3020820000002</v>
      </c>
      <c r="H156" s="550">
        <v>0.65571400000000002</v>
      </c>
      <c r="I156" s="589">
        <v>16.918120999999999</v>
      </c>
      <c r="J156" s="549">
        <v>6014.107532</v>
      </c>
      <c r="K156" s="550">
        <v>2.3129979999999999</v>
      </c>
      <c r="L156" s="588">
        <v>3886.7251759999999</v>
      </c>
      <c r="M156" s="549">
        <v>2206.3289679999998</v>
      </c>
      <c r="N156" s="550">
        <v>0.202401</v>
      </c>
      <c r="O156" s="589">
        <v>12.943255000000001</v>
      </c>
      <c r="P156" s="549">
        <v>6337.8521630000014</v>
      </c>
      <c r="Q156" s="550">
        <v>2.0668090000000001</v>
      </c>
      <c r="R156" s="588">
        <v>3860.0689309999998</v>
      </c>
      <c r="S156" s="549">
        <v>2270.061901</v>
      </c>
      <c r="T156" s="550">
        <v>0.179479</v>
      </c>
      <c r="U156" s="589">
        <v>13.246343</v>
      </c>
      <c r="V156" s="549">
        <v>6522.8983550000012</v>
      </c>
      <c r="W156" s="550">
        <v>1.790624</v>
      </c>
      <c r="X156" s="588">
        <v>3793.0569690000002</v>
      </c>
      <c r="Y156" s="549">
        <v>2366.5379699999999</v>
      </c>
      <c r="Z156" s="550">
        <v>0.15817200000000001</v>
      </c>
      <c r="AA156" s="589">
        <v>10.96294</v>
      </c>
    </row>
    <row r="157" spans="2:27" s="583" customFormat="1" ht="15.75" customHeight="1" x14ac:dyDescent="0.35">
      <c r="B157" s="490"/>
      <c r="C157" s="557" t="s">
        <v>504</v>
      </c>
      <c r="D157" s="549">
        <v>233.39182199999999</v>
      </c>
      <c r="E157" s="550">
        <v>0</v>
      </c>
      <c r="F157" s="588">
        <v>203.28438600000001</v>
      </c>
      <c r="G157" s="549">
        <v>72.460790000000003</v>
      </c>
      <c r="H157" s="550">
        <v>0</v>
      </c>
      <c r="I157" s="589">
        <v>0.43972099999999997</v>
      </c>
      <c r="J157" s="549">
        <v>225.43453099999999</v>
      </c>
      <c r="K157" s="550">
        <v>0</v>
      </c>
      <c r="L157" s="588">
        <v>198.863506</v>
      </c>
      <c r="M157" s="549">
        <v>82.545182999999994</v>
      </c>
      <c r="N157" s="550">
        <v>0</v>
      </c>
      <c r="O157" s="589">
        <v>0.65004300000000004</v>
      </c>
      <c r="P157" s="549">
        <v>215.715304</v>
      </c>
      <c r="Q157" s="550">
        <v>0</v>
      </c>
      <c r="R157" s="588">
        <v>196.33720600000001</v>
      </c>
      <c r="S157" s="549">
        <v>77.246155000000002</v>
      </c>
      <c r="T157" s="550">
        <v>0</v>
      </c>
      <c r="U157" s="589">
        <v>0.66649700000000001</v>
      </c>
      <c r="V157" s="549">
        <v>82.908713000000006</v>
      </c>
      <c r="W157" s="550">
        <v>0</v>
      </c>
      <c r="X157" s="588">
        <v>71.905495999999999</v>
      </c>
      <c r="Y157" s="549">
        <v>38.987229999999997</v>
      </c>
      <c r="Z157" s="550">
        <v>0</v>
      </c>
      <c r="AA157" s="589">
        <v>0.41742099999999999</v>
      </c>
    </row>
    <row r="158" spans="2:27" s="583" customFormat="1" ht="15.75" customHeight="1" x14ac:dyDescent="0.35">
      <c r="B158" s="490"/>
      <c r="C158" s="557" t="s">
        <v>505</v>
      </c>
      <c r="D158" s="549">
        <v>24.00938</v>
      </c>
      <c r="E158" s="550">
        <v>0</v>
      </c>
      <c r="F158" s="588">
        <v>24.009442</v>
      </c>
      <c r="G158" s="549">
        <v>19.901261999999999</v>
      </c>
      <c r="H158" s="550">
        <v>0</v>
      </c>
      <c r="I158" s="589">
        <v>0.13797200000000001</v>
      </c>
      <c r="J158" s="549">
        <v>16.011437999999998</v>
      </c>
      <c r="K158" s="550">
        <v>0</v>
      </c>
      <c r="L158" s="588">
        <v>16.012383</v>
      </c>
      <c r="M158" s="549">
        <v>15.04504</v>
      </c>
      <c r="N158" s="550">
        <v>0</v>
      </c>
      <c r="O158" s="589">
        <v>0.14225399999999999</v>
      </c>
      <c r="P158" s="549">
        <v>16.014095000000001</v>
      </c>
      <c r="Q158" s="550">
        <v>0</v>
      </c>
      <c r="R158" s="588">
        <v>16.014892</v>
      </c>
      <c r="S158" s="549">
        <v>15.047549999999999</v>
      </c>
      <c r="T158" s="550">
        <v>0</v>
      </c>
      <c r="U158" s="589">
        <v>0.14266000000000001</v>
      </c>
      <c r="V158" s="549">
        <v>5.1549999999999999E-3</v>
      </c>
      <c r="W158" s="550">
        <v>0</v>
      </c>
      <c r="X158" s="588">
        <v>7.3000000000000001E-3</v>
      </c>
      <c r="Y158" s="549">
        <v>4.6639999999999997E-3</v>
      </c>
      <c r="Z158" s="550">
        <v>0</v>
      </c>
      <c r="AA158" s="589">
        <v>6.0000000000000002E-6</v>
      </c>
    </row>
    <row r="159" spans="2:27" s="583" customFormat="1" ht="15.75" customHeight="1" x14ac:dyDescent="0.35">
      <c r="B159" s="490"/>
      <c r="C159" s="556" t="s">
        <v>480</v>
      </c>
      <c r="D159" s="549">
        <v>14.8606</v>
      </c>
      <c r="E159" s="550">
        <v>1.4024999999999999E-2</v>
      </c>
      <c r="F159" s="588">
        <v>14.710093000000001</v>
      </c>
      <c r="G159" s="549">
        <v>3.9821749999999998</v>
      </c>
      <c r="H159" s="550">
        <v>1.4450000000000001E-3</v>
      </c>
      <c r="I159" s="589">
        <v>4.8896000000000002E-2</v>
      </c>
      <c r="J159" s="549">
        <v>15.01501</v>
      </c>
      <c r="K159" s="550">
        <v>1.3577000000000001E-2</v>
      </c>
      <c r="L159" s="588">
        <v>14.804740000000001</v>
      </c>
      <c r="M159" s="549">
        <v>4.1335550000000003</v>
      </c>
      <c r="N159" s="550">
        <v>1.3090000000000001E-3</v>
      </c>
      <c r="O159" s="589">
        <v>0.04</v>
      </c>
      <c r="P159" s="549">
        <v>15.339988</v>
      </c>
      <c r="Q159" s="550">
        <v>1.3786E-2</v>
      </c>
      <c r="R159" s="588">
        <v>15.179637</v>
      </c>
      <c r="S159" s="549">
        <v>4.2093600000000002</v>
      </c>
      <c r="T159" s="550">
        <v>8.3979999999999992E-3</v>
      </c>
      <c r="U159" s="589">
        <v>4.0073999999999999E-2</v>
      </c>
      <c r="V159" s="549">
        <v>17.251785000000002</v>
      </c>
      <c r="W159" s="550">
        <v>1.4005E-2</v>
      </c>
      <c r="X159" s="588">
        <v>16.833134999999999</v>
      </c>
      <c r="Y159" s="549">
        <v>4.9852379999999998</v>
      </c>
      <c r="Z159" s="550">
        <v>8.3990000000000002E-3</v>
      </c>
      <c r="AA159" s="589">
        <v>5.96E-2</v>
      </c>
    </row>
    <row r="160" spans="2:27" s="583" customFormat="1" ht="15.75" customHeight="1" x14ac:dyDescent="0.35">
      <c r="B160" s="490"/>
      <c r="C160" s="561" t="s">
        <v>506</v>
      </c>
      <c r="D160" s="549">
        <v>13.809158999999999</v>
      </c>
      <c r="E160" s="550">
        <v>0</v>
      </c>
      <c r="F160" s="588">
        <v>13.692565999999999</v>
      </c>
      <c r="G160" s="549">
        <v>3.707389</v>
      </c>
      <c r="H160" s="550">
        <v>0</v>
      </c>
      <c r="I160" s="589">
        <v>3.9452000000000001E-2</v>
      </c>
      <c r="J160" s="549">
        <v>14.566675</v>
      </c>
      <c r="K160" s="550">
        <v>0</v>
      </c>
      <c r="L160" s="588">
        <v>14.411765000000001</v>
      </c>
      <c r="M160" s="549">
        <v>4.0442330000000002</v>
      </c>
      <c r="N160" s="550">
        <v>0</v>
      </c>
      <c r="O160" s="589">
        <v>3.2034E-2</v>
      </c>
      <c r="P160" s="549">
        <v>14.967969</v>
      </c>
      <c r="Q160" s="550">
        <v>0</v>
      </c>
      <c r="R160" s="588">
        <v>14.877141</v>
      </c>
      <c r="S160" s="549">
        <v>4.1304030000000003</v>
      </c>
      <c r="T160" s="550">
        <v>0</v>
      </c>
      <c r="U160" s="589">
        <v>2.7972E-2</v>
      </c>
      <c r="V160" s="549">
        <v>16.799697999999999</v>
      </c>
      <c r="W160" s="550">
        <v>0</v>
      </c>
      <c r="X160" s="588">
        <v>16.439792000000001</v>
      </c>
      <c r="Y160" s="549">
        <v>4.8447659999999999</v>
      </c>
      <c r="Z160" s="550">
        <v>0</v>
      </c>
      <c r="AA160" s="589">
        <v>4.1321999999999998E-2</v>
      </c>
    </row>
    <row r="161" spans="2:27" s="583" customFormat="1" ht="15.75" customHeight="1" x14ac:dyDescent="0.35">
      <c r="B161" s="490"/>
      <c r="C161" s="562" t="s">
        <v>507</v>
      </c>
      <c r="D161" s="549">
        <v>0</v>
      </c>
      <c r="E161" s="550">
        <v>0</v>
      </c>
      <c r="F161" s="588">
        <v>0</v>
      </c>
      <c r="G161" s="549">
        <v>0</v>
      </c>
      <c r="H161" s="550">
        <v>0</v>
      </c>
      <c r="I161" s="589">
        <v>0</v>
      </c>
      <c r="J161" s="549">
        <v>0</v>
      </c>
      <c r="K161" s="550">
        <v>0</v>
      </c>
      <c r="L161" s="588">
        <v>0</v>
      </c>
      <c r="M161" s="549">
        <v>0</v>
      </c>
      <c r="N161" s="550">
        <v>0</v>
      </c>
      <c r="O161" s="589">
        <v>0</v>
      </c>
      <c r="P161" s="549">
        <v>0</v>
      </c>
      <c r="Q161" s="550">
        <v>0</v>
      </c>
      <c r="R161" s="588">
        <v>0</v>
      </c>
      <c r="S161" s="549">
        <v>0</v>
      </c>
      <c r="T161" s="550">
        <v>0</v>
      </c>
      <c r="U161" s="589">
        <v>0</v>
      </c>
      <c r="V161" s="549">
        <v>0</v>
      </c>
      <c r="W161" s="550">
        <v>0</v>
      </c>
      <c r="X161" s="588">
        <v>0</v>
      </c>
      <c r="Y161" s="549">
        <v>0</v>
      </c>
      <c r="Z161" s="550">
        <v>0</v>
      </c>
      <c r="AA161" s="589">
        <v>0</v>
      </c>
    </row>
    <row r="162" spans="2:27" s="583" customFormat="1" ht="15.75" customHeight="1" x14ac:dyDescent="0.35">
      <c r="B162" s="490"/>
      <c r="C162" s="562" t="s">
        <v>508</v>
      </c>
      <c r="D162" s="549">
        <v>13.809158999999999</v>
      </c>
      <c r="E162" s="550">
        <v>0</v>
      </c>
      <c r="F162" s="588">
        <v>13.692565999999999</v>
      </c>
      <c r="G162" s="549">
        <v>3.707389</v>
      </c>
      <c r="H162" s="550">
        <v>0</v>
      </c>
      <c r="I162" s="589">
        <v>3.9452000000000001E-2</v>
      </c>
      <c r="J162" s="549">
        <v>14.566675</v>
      </c>
      <c r="K162" s="550">
        <v>0</v>
      </c>
      <c r="L162" s="588">
        <v>14.411765000000001</v>
      </c>
      <c r="M162" s="549">
        <v>4.0442330000000002</v>
      </c>
      <c r="N162" s="550">
        <v>0</v>
      </c>
      <c r="O162" s="589">
        <v>3.2034E-2</v>
      </c>
      <c r="P162" s="549">
        <v>14.967969</v>
      </c>
      <c r="Q162" s="550">
        <v>0</v>
      </c>
      <c r="R162" s="588">
        <v>14.877141</v>
      </c>
      <c r="S162" s="549">
        <v>4.1304030000000003</v>
      </c>
      <c r="T162" s="550">
        <v>0</v>
      </c>
      <c r="U162" s="589">
        <v>2.7972E-2</v>
      </c>
      <c r="V162" s="549">
        <v>16.799697999999999</v>
      </c>
      <c r="W162" s="550">
        <v>0</v>
      </c>
      <c r="X162" s="588">
        <v>16.439792000000001</v>
      </c>
      <c r="Y162" s="549">
        <v>4.8447659999999999</v>
      </c>
      <c r="Z162" s="550">
        <v>0</v>
      </c>
      <c r="AA162" s="589">
        <v>4.1321999999999998E-2</v>
      </c>
    </row>
    <row r="163" spans="2:27" s="583" customFormat="1" ht="15.75" customHeight="1" x14ac:dyDescent="0.35">
      <c r="B163" s="490"/>
      <c r="C163" s="561" t="s">
        <v>509</v>
      </c>
      <c r="D163" s="549">
        <v>0</v>
      </c>
      <c r="E163" s="550">
        <v>0</v>
      </c>
      <c r="F163" s="588">
        <v>0</v>
      </c>
      <c r="G163" s="549">
        <v>0</v>
      </c>
      <c r="H163" s="550">
        <v>0</v>
      </c>
      <c r="I163" s="589">
        <v>0</v>
      </c>
      <c r="J163" s="549">
        <v>0</v>
      </c>
      <c r="K163" s="550">
        <v>0</v>
      </c>
      <c r="L163" s="588">
        <v>0</v>
      </c>
      <c r="M163" s="549">
        <v>0</v>
      </c>
      <c r="N163" s="550">
        <v>0</v>
      </c>
      <c r="O163" s="589">
        <v>0</v>
      </c>
      <c r="P163" s="549">
        <v>0</v>
      </c>
      <c r="Q163" s="550">
        <v>0</v>
      </c>
      <c r="R163" s="588">
        <v>0</v>
      </c>
      <c r="S163" s="549">
        <v>0</v>
      </c>
      <c r="T163" s="550">
        <v>0</v>
      </c>
      <c r="U163" s="589">
        <v>0</v>
      </c>
      <c r="V163" s="549">
        <v>0</v>
      </c>
      <c r="W163" s="550">
        <v>0</v>
      </c>
      <c r="X163" s="588">
        <v>0</v>
      </c>
      <c r="Y163" s="549">
        <v>0</v>
      </c>
      <c r="Z163" s="550">
        <v>0</v>
      </c>
      <c r="AA163" s="589">
        <v>0</v>
      </c>
    </row>
    <row r="164" spans="2:27" s="583" customFormat="1" ht="15.75" customHeight="1" x14ac:dyDescent="0.35">
      <c r="B164" s="490"/>
      <c r="C164" s="561" t="s">
        <v>510</v>
      </c>
      <c r="D164" s="549">
        <v>1.0514410000000001</v>
      </c>
      <c r="E164" s="550">
        <v>1.4024999999999999E-2</v>
      </c>
      <c r="F164" s="588">
        <v>1.0175270000000001</v>
      </c>
      <c r="G164" s="549">
        <v>0.27478599999999997</v>
      </c>
      <c r="H164" s="550">
        <v>1.4450000000000001E-3</v>
      </c>
      <c r="I164" s="589">
        <v>9.4439999999999993E-3</v>
      </c>
      <c r="J164" s="549">
        <v>0.44833499999999998</v>
      </c>
      <c r="K164" s="550">
        <v>1.3577000000000001E-2</v>
      </c>
      <c r="L164" s="588">
        <v>0.39297500000000002</v>
      </c>
      <c r="M164" s="549">
        <v>8.9321999999999999E-2</v>
      </c>
      <c r="N164" s="550">
        <v>1.3090000000000001E-3</v>
      </c>
      <c r="O164" s="589">
        <v>7.9660000000000009E-3</v>
      </c>
      <c r="P164" s="549">
        <v>0.37201899999999999</v>
      </c>
      <c r="Q164" s="550">
        <v>1.3786E-2</v>
      </c>
      <c r="R164" s="588">
        <v>0.30249599999999999</v>
      </c>
      <c r="S164" s="549">
        <v>7.8956999999999999E-2</v>
      </c>
      <c r="T164" s="550">
        <v>8.3979999999999992E-3</v>
      </c>
      <c r="U164" s="589">
        <v>1.2102E-2</v>
      </c>
      <c r="V164" s="549">
        <v>0.45208700000000002</v>
      </c>
      <c r="W164" s="550">
        <v>1.4005E-2</v>
      </c>
      <c r="X164" s="588">
        <v>0.393343</v>
      </c>
      <c r="Y164" s="549">
        <v>0.14047200000000001</v>
      </c>
      <c r="Z164" s="550">
        <v>8.3990000000000002E-3</v>
      </c>
      <c r="AA164" s="589">
        <v>1.8277999999999999E-2</v>
      </c>
    </row>
    <row r="165" spans="2:27" s="583" customFormat="1" ht="15.75" customHeight="1" x14ac:dyDescent="0.35">
      <c r="B165" s="490"/>
      <c r="C165" s="562" t="s">
        <v>511</v>
      </c>
      <c r="D165" s="549">
        <v>0</v>
      </c>
      <c r="E165" s="550">
        <v>0</v>
      </c>
      <c r="F165" s="588">
        <v>0</v>
      </c>
      <c r="G165" s="549">
        <v>0</v>
      </c>
      <c r="H165" s="550">
        <v>0</v>
      </c>
      <c r="I165" s="589">
        <v>0</v>
      </c>
      <c r="J165" s="549">
        <v>0</v>
      </c>
      <c r="K165" s="550">
        <v>0</v>
      </c>
      <c r="L165" s="588">
        <v>0</v>
      </c>
      <c r="M165" s="549">
        <v>0</v>
      </c>
      <c r="N165" s="550">
        <v>0</v>
      </c>
      <c r="O165" s="589">
        <v>0</v>
      </c>
      <c r="P165" s="549">
        <v>0</v>
      </c>
      <c r="Q165" s="550">
        <v>0</v>
      </c>
      <c r="R165" s="588">
        <v>0</v>
      </c>
      <c r="S165" s="549">
        <v>0</v>
      </c>
      <c r="T165" s="550">
        <v>0</v>
      </c>
      <c r="U165" s="589">
        <v>0</v>
      </c>
      <c r="V165" s="549">
        <v>0</v>
      </c>
      <c r="W165" s="550">
        <v>0</v>
      </c>
      <c r="X165" s="588">
        <v>0</v>
      </c>
      <c r="Y165" s="549">
        <v>0</v>
      </c>
      <c r="Z165" s="550">
        <v>0</v>
      </c>
      <c r="AA165" s="589">
        <v>0</v>
      </c>
    </row>
    <row r="166" spans="2:27" s="583" customFormat="1" ht="15.75" customHeight="1" x14ac:dyDescent="0.35">
      <c r="B166" s="490"/>
      <c r="C166" s="563" t="s">
        <v>512</v>
      </c>
      <c r="D166" s="549">
        <v>1.0514410000000001</v>
      </c>
      <c r="E166" s="550">
        <v>1.4024999999999999E-2</v>
      </c>
      <c r="F166" s="588">
        <v>1.0175270000000001</v>
      </c>
      <c r="G166" s="549">
        <v>0.27478599999999997</v>
      </c>
      <c r="H166" s="550">
        <v>1.4450000000000001E-3</v>
      </c>
      <c r="I166" s="589">
        <v>9.4439999999999993E-3</v>
      </c>
      <c r="J166" s="549">
        <v>0.44833499999999998</v>
      </c>
      <c r="K166" s="550">
        <v>1.3577000000000001E-2</v>
      </c>
      <c r="L166" s="588">
        <v>0.39297500000000002</v>
      </c>
      <c r="M166" s="549">
        <v>8.9321999999999999E-2</v>
      </c>
      <c r="N166" s="550">
        <v>1.3090000000000001E-3</v>
      </c>
      <c r="O166" s="589">
        <v>7.9660000000000009E-3</v>
      </c>
      <c r="P166" s="549">
        <v>0.37201899999999999</v>
      </c>
      <c r="Q166" s="550">
        <v>1.3786E-2</v>
      </c>
      <c r="R166" s="588">
        <v>0.30249599999999999</v>
      </c>
      <c r="S166" s="549">
        <v>7.8956999999999999E-2</v>
      </c>
      <c r="T166" s="550">
        <v>8.3979999999999992E-3</v>
      </c>
      <c r="U166" s="589">
        <v>1.2102E-2</v>
      </c>
      <c r="V166" s="549">
        <v>0.45208700000000002</v>
      </c>
      <c r="W166" s="550">
        <v>1.4005E-2</v>
      </c>
      <c r="X166" s="588">
        <v>0.393343</v>
      </c>
      <c r="Y166" s="549">
        <v>0.14047200000000001</v>
      </c>
      <c r="Z166" s="550">
        <v>8.3990000000000002E-3</v>
      </c>
      <c r="AA166" s="589">
        <v>1.8277999999999999E-2</v>
      </c>
    </row>
    <row r="167" spans="2:27" s="583" customFormat="1" ht="15.75" customHeight="1" x14ac:dyDescent="0.35">
      <c r="B167" s="490"/>
      <c r="C167" s="556" t="s">
        <v>487</v>
      </c>
      <c r="D167" s="549">
        <v>21.736068</v>
      </c>
      <c r="E167" s="550">
        <v>0</v>
      </c>
      <c r="F167" s="588">
        <v>21.736068</v>
      </c>
      <c r="G167" s="549">
        <v>54.235346999999997</v>
      </c>
      <c r="H167" s="550">
        <v>0</v>
      </c>
      <c r="I167" s="589">
        <v>0.15368999999999999</v>
      </c>
      <c r="J167" s="549">
        <v>22.315912000000001</v>
      </c>
      <c r="K167" s="550">
        <v>0</v>
      </c>
      <c r="L167" s="588">
        <v>22.315912000000001</v>
      </c>
      <c r="M167" s="549">
        <v>55.375605</v>
      </c>
      <c r="N167" s="550">
        <v>0</v>
      </c>
      <c r="O167" s="589">
        <v>0.113527</v>
      </c>
      <c r="P167" s="549">
        <v>20.934432000000001</v>
      </c>
      <c r="Q167" s="550">
        <v>0</v>
      </c>
      <c r="R167" s="588">
        <v>20.934432000000001</v>
      </c>
      <c r="S167" s="549">
        <v>52.788970999999997</v>
      </c>
      <c r="T167" s="550">
        <v>0</v>
      </c>
      <c r="U167" s="589">
        <v>0.19644400000000001</v>
      </c>
      <c r="V167" s="549">
        <v>30.996690999999998</v>
      </c>
      <c r="W167" s="550">
        <v>0</v>
      </c>
      <c r="X167" s="588">
        <v>30.996690999999998</v>
      </c>
      <c r="Y167" s="549">
        <v>72.324526000000006</v>
      </c>
      <c r="Z167" s="550">
        <v>0</v>
      </c>
      <c r="AA167" s="589">
        <v>0</v>
      </c>
    </row>
    <row r="168" spans="2:27" s="463" customFormat="1" ht="15.75" hidden="1" customHeight="1" x14ac:dyDescent="0.35">
      <c r="B168" s="490"/>
      <c r="C168" s="565"/>
      <c r="D168" s="558"/>
      <c r="E168" s="566"/>
      <c r="F168" s="590"/>
      <c r="G168" s="558"/>
      <c r="H168" s="566"/>
      <c r="I168" s="591"/>
      <c r="J168" s="558"/>
      <c r="K168" s="566"/>
      <c r="L168" s="590"/>
      <c r="M168" s="558"/>
      <c r="N168" s="566"/>
      <c r="O168" s="591"/>
      <c r="P168" s="558"/>
      <c r="Q168" s="566"/>
      <c r="R168" s="590"/>
      <c r="S168" s="558"/>
      <c r="T168" s="566"/>
      <c r="U168" s="591"/>
      <c r="V168" s="558"/>
      <c r="W168" s="566"/>
      <c r="X168" s="590"/>
      <c r="Y168" s="558"/>
      <c r="Z168" s="566"/>
      <c r="AA168" s="591"/>
    </row>
    <row r="169" spans="2:27" s="583" customFormat="1" ht="15.75" customHeight="1" x14ac:dyDescent="0.35">
      <c r="B169" s="490"/>
      <c r="C169" s="568" t="s">
        <v>513</v>
      </c>
      <c r="D169" s="592"/>
      <c r="E169" s="593"/>
      <c r="F169" s="594"/>
      <c r="G169" s="592"/>
      <c r="H169" s="593"/>
      <c r="I169" s="595"/>
      <c r="J169" s="592"/>
      <c r="K169" s="593"/>
      <c r="L169" s="594"/>
      <c r="M169" s="592"/>
      <c r="N169" s="593"/>
      <c r="O169" s="595"/>
      <c r="P169" s="592"/>
      <c r="Q169" s="593"/>
      <c r="R169" s="594"/>
      <c r="S169" s="592"/>
      <c r="T169" s="593"/>
      <c r="U169" s="595"/>
      <c r="V169" s="592"/>
      <c r="W169" s="593"/>
      <c r="X169" s="594"/>
      <c r="Y169" s="592"/>
      <c r="Z169" s="593"/>
      <c r="AA169" s="595"/>
    </row>
    <row r="170" spans="2:27" s="583" customFormat="1" ht="19.5" customHeight="1" thickBot="1" x14ac:dyDescent="0.4">
      <c r="B170" s="502"/>
      <c r="C170" s="574" t="s">
        <v>518</v>
      </c>
      <c r="D170" s="596"/>
      <c r="E170" s="597"/>
      <c r="F170" s="598"/>
      <c r="G170" s="596"/>
      <c r="H170" s="597"/>
      <c r="I170" s="599"/>
      <c r="J170" s="596"/>
      <c r="K170" s="597"/>
      <c r="L170" s="598"/>
      <c r="M170" s="596"/>
      <c r="N170" s="597"/>
      <c r="O170" s="599"/>
      <c r="P170" s="596"/>
      <c r="Q170" s="597"/>
      <c r="R170" s="598"/>
      <c r="S170" s="596"/>
      <c r="T170" s="597"/>
      <c r="U170" s="599"/>
      <c r="V170" s="596"/>
      <c r="W170" s="597"/>
      <c r="X170" s="598"/>
      <c r="Y170" s="596"/>
      <c r="Z170" s="597"/>
      <c r="AA170" s="599"/>
    </row>
    <row r="171" spans="2:27" s="583" customFormat="1" ht="17.25" customHeight="1" x14ac:dyDescent="0.35">
      <c r="B171" s="507"/>
      <c r="C171" s="463"/>
      <c r="D171" s="507" t="s">
        <v>490</v>
      </c>
      <c r="E171" s="463"/>
      <c r="F171" s="463"/>
      <c r="G171" s="463"/>
      <c r="H171" s="463"/>
      <c r="I171" s="463"/>
      <c r="J171" s="463"/>
      <c r="K171" s="463"/>
      <c r="L171" s="463"/>
      <c r="M171" s="463"/>
      <c r="N171" s="463"/>
      <c r="O171" s="463"/>
      <c r="P171" s="463"/>
      <c r="Q171" s="463"/>
      <c r="R171" s="463"/>
      <c r="S171" s="463"/>
      <c r="T171" s="463"/>
      <c r="U171" s="463"/>
    </row>
    <row r="172" spans="2:27" s="583" customFormat="1" ht="23.5" x14ac:dyDescent="0.55000000000000004">
      <c r="B172" s="600"/>
      <c r="D172" s="601"/>
      <c r="E172" s="601"/>
      <c r="F172" s="601"/>
      <c r="G172" s="601"/>
      <c r="H172" s="601"/>
      <c r="I172" s="601"/>
      <c r="J172" s="601"/>
      <c r="K172" s="601"/>
      <c r="L172" s="601"/>
      <c r="M172" s="601"/>
      <c r="N172" s="601"/>
      <c r="O172" s="601"/>
      <c r="P172" s="463"/>
      <c r="Q172" s="463"/>
      <c r="R172" s="463"/>
      <c r="S172" s="463"/>
      <c r="T172" s="463"/>
      <c r="U172" s="463"/>
    </row>
    <row r="173" spans="2:27" s="583" customFormat="1" ht="24" thickBot="1" x14ac:dyDescent="0.6">
      <c r="B173" s="600"/>
      <c r="D173" s="601"/>
      <c r="E173" s="601"/>
      <c r="F173" s="601"/>
      <c r="G173" s="601"/>
      <c r="H173" s="601"/>
      <c r="I173" s="601"/>
      <c r="J173" s="601"/>
      <c r="K173" s="601"/>
      <c r="L173" s="601"/>
      <c r="M173" s="601"/>
      <c r="N173" s="601"/>
      <c r="O173" s="601"/>
      <c r="P173" s="463"/>
      <c r="Q173" s="463"/>
      <c r="R173" s="463"/>
      <c r="S173" s="463"/>
      <c r="T173" s="463"/>
      <c r="U173" s="463"/>
    </row>
    <row r="174" spans="2:27" s="583" customFormat="1" ht="32.25" customHeight="1" thickBot="1" x14ac:dyDescent="0.6">
      <c r="B174" s="459"/>
      <c r="C174" s="465"/>
      <c r="D174" s="472" t="s">
        <v>500</v>
      </c>
      <c r="E174" s="473"/>
      <c r="F174" s="473"/>
      <c r="G174" s="473"/>
      <c r="H174" s="473"/>
      <c r="I174" s="473"/>
      <c r="J174" s="473"/>
      <c r="K174" s="473"/>
      <c r="L174" s="473"/>
      <c r="M174" s="473"/>
      <c r="N174" s="473"/>
      <c r="O174" s="473"/>
      <c r="P174" s="473" t="str">
        <f>D174</f>
        <v>IRB Approach</v>
      </c>
      <c r="Q174" s="473"/>
      <c r="R174" s="473"/>
      <c r="S174" s="473"/>
      <c r="T174" s="473"/>
      <c r="U174" s="473"/>
      <c r="V174" s="473"/>
      <c r="W174" s="473"/>
      <c r="X174" s="473"/>
      <c r="Y174" s="473"/>
      <c r="Z174" s="473"/>
      <c r="AA174" s="474"/>
    </row>
    <row r="175" spans="2:27" s="583" customFormat="1" ht="32.25" customHeight="1" thickBot="1" x14ac:dyDescent="0.6">
      <c r="B175" s="459"/>
      <c r="C175" s="465"/>
      <c r="D175" s="472" t="s">
        <v>12</v>
      </c>
      <c r="E175" s="473"/>
      <c r="F175" s="473"/>
      <c r="G175" s="473"/>
      <c r="H175" s="473"/>
      <c r="I175" s="474"/>
      <c r="J175" s="472" t="s">
        <v>13</v>
      </c>
      <c r="K175" s="473"/>
      <c r="L175" s="473"/>
      <c r="M175" s="473"/>
      <c r="N175" s="473"/>
      <c r="O175" s="474"/>
      <c r="P175" s="472" t="s">
        <v>14</v>
      </c>
      <c r="Q175" s="473"/>
      <c r="R175" s="473"/>
      <c r="S175" s="473"/>
      <c r="T175" s="473"/>
      <c r="U175" s="474"/>
      <c r="V175" s="472" t="s">
        <v>15</v>
      </c>
      <c r="W175" s="473"/>
      <c r="X175" s="473"/>
      <c r="Y175" s="473"/>
      <c r="Z175" s="473"/>
      <c r="AA175" s="474"/>
    </row>
    <row r="176" spans="2:27" s="583" customFormat="1" ht="51" customHeight="1" x14ac:dyDescent="0.55000000000000004">
      <c r="B176" s="475"/>
      <c r="C176" s="465"/>
      <c r="D176" s="476" t="s">
        <v>466</v>
      </c>
      <c r="E176" s="538"/>
      <c r="F176" s="539" t="s">
        <v>467</v>
      </c>
      <c r="G176" s="540" t="s">
        <v>468</v>
      </c>
      <c r="H176" s="541"/>
      <c r="I176" s="542" t="s">
        <v>470</v>
      </c>
      <c r="J176" s="476" t="s">
        <v>466</v>
      </c>
      <c r="K176" s="538"/>
      <c r="L176" s="539" t="s">
        <v>467</v>
      </c>
      <c r="M176" s="540" t="s">
        <v>468</v>
      </c>
      <c r="N176" s="541"/>
      <c r="O176" s="542" t="s">
        <v>470</v>
      </c>
      <c r="P176" s="476" t="s">
        <v>466</v>
      </c>
      <c r="Q176" s="538"/>
      <c r="R176" s="539" t="s">
        <v>467</v>
      </c>
      <c r="S176" s="540" t="s">
        <v>468</v>
      </c>
      <c r="T176" s="541"/>
      <c r="U176" s="542" t="s">
        <v>470</v>
      </c>
      <c r="V176" s="476" t="s">
        <v>466</v>
      </c>
      <c r="W176" s="538"/>
      <c r="X176" s="539" t="s">
        <v>467</v>
      </c>
      <c r="Y176" s="540" t="s">
        <v>468</v>
      </c>
      <c r="Z176" s="541"/>
      <c r="AA176" s="542" t="s">
        <v>470</v>
      </c>
    </row>
    <row r="177" spans="2:27" s="583" customFormat="1" ht="33" customHeight="1" thickBot="1" x14ac:dyDescent="0.6">
      <c r="B177" s="584">
        <v>7</v>
      </c>
      <c r="C177" s="480" t="s">
        <v>11</v>
      </c>
      <c r="D177" s="544"/>
      <c r="E177" s="545" t="s">
        <v>501</v>
      </c>
      <c r="F177" s="546"/>
      <c r="G177" s="544"/>
      <c r="H177" s="545" t="s">
        <v>501</v>
      </c>
      <c r="I177" s="547"/>
      <c r="J177" s="544"/>
      <c r="K177" s="545" t="s">
        <v>501</v>
      </c>
      <c r="L177" s="546"/>
      <c r="M177" s="544"/>
      <c r="N177" s="545" t="s">
        <v>501</v>
      </c>
      <c r="O177" s="547"/>
      <c r="P177" s="544"/>
      <c r="Q177" s="545" t="s">
        <v>501</v>
      </c>
      <c r="R177" s="546"/>
      <c r="S177" s="544"/>
      <c r="T177" s="545" t="s">
        <v>501</v>
      </c>
      <c r="U177" s="547"/>
      <c r="V177" s="544"/>
      <c r="W177" s="545" t="s">
        <v>501</v>
      </c>
      <c r="X177" s="546"/>
      <c r="Y177" s="544"/>
      <c r="Z177" s="545" t="s">
        <v>501</v>
      </c>
      <c r="AA177" s="547"/>
    </row>
    <row r="178" spans="2:27" s="583" customFormat="1" ht="15.75" customHeight="1" x14ac:dyDescent="0.35">
      <c r="B178" s="485" t="s">
        <v>703</v>
      </c>
      <c r="C178" s="548" t="s">
        <v>502</v>
      </c>
      <c r="D178" s="549">
        <v>0</v>
      </c>
      <c r="E178" s="550">
        <v>0</v>
      </c>
      <c r="F178" s="585">
        <v>0</v>
      </c>
      <c r="G178" s="586">
        <v>0</v>
      </c>
      <c r="H178" s="553">
        <v>0</v>
      </c>
      <c r="I178" s="587">
        <v>0</v>
      </c>
      <c r="J178" s="549">
        <v>0</v>
      </c>
      <c r="K178" s="550">
        <v>0</v>
      </c>
      <c r="L178" s="585">
        <v>0</v>
      </c>
      <c r="M178" s="586">
        <v>0</v>
      </c>
      <c r="N178" s="553">
        <v>0</v>
      </c>
      <c r="O178" s="587">
        <v>0</v>
      </c>
      <c r="P178" s="549">
        <v>0</v>
      </c>
      <c r="Q178" s="550">
        <v>0</v>
      </c>
      <c r="R178" s="585">
        <v>0</v>
      </c>
      <c r="S178" s="586">
        <v>0</v>
      </c>
      <c r="T178" s="553">
        <v>0</v>
      </c>
      <c r="U178" s="587">
        <v>0</v>
      </c>
      <c r="V178" s="549">
        <v>0</v>
      </c>
      <c r="W178" s="550">
        <v>0</v>
      </c>
      <c r="X178" s="585">
        <v>0</v>
      </c>
      <c r="Y178" s="586">
        <v>0</v>
      </c>
      <c r="Z178" s="553">
        <v>0</v>
      </c>
      <c r="AA178" s="587">
        <v>0</v>
      </c>
    </row>
    <row r="179" spans="2:27" s="583" customFormat="1" ht="15.75" customHeight="1" x14ac:dyDescent="0.35">
      <c r="B179" s="490"/>
      <c r="C179" s="555" t="s">
        <v>477</v>
      </c>
      <c r="D179" s="549">
        <v>2905.633002</v>
      </c>
      <c r="E179" s="550">
        <v>0</v>
      </c>
      <c r="F179" s="588">
        <v>1922.76135</v>
      </c>
      <c r="G179" s="549">
        <v>402.39354600000001</v>
      </c>
      <c r="H179" s="550">
        <v>0</v>
      </c>
      <c r="I179" s="589">
        <v>5.8905719999999997</v>
      </c>
      <c r="J179" s="549">
        <v>2900.395794</v>
      </c>
      <c r="K179" s="550">
        <v>0</v>
      </c>
      <c r="L179" s="588">
        <v>1898.2756549999999</v>
      </c>
      <c r="M179" s="549">
        <v>416.64205399999997</v>
      </c>
      <c r="N179" s="550">
        <v>0</v>
      </c>
      <c r="O179" s="589">
        <v>5.4903300000000002</v>
      </c>
      <c r="P179" s="549">
        <v>3080.536662</v>
      </c>
      <c r="Q179" s="550">
        <v>0</v>
      </c>
      <c r="R179" s="588">
        <v>2103.8736410000001</v>
      </c>
      <c r="S179" s="549">
        <v>461.36704200000003</v>
      </c>
      <c r="T179" s="550">
        <v>0</v>
      </c>
      <c r="U179" s="589">
        <v>4.9277949999999997</v>
      </c>
      <c r="V179" s="549">
        <v>2822.5739520000002</v>
      </c>
      <c r="W179" s="550">
        <v>0</v>
      </c>
      <c r="X179" s="588">
        <v>1868.6908920000001</v>
      </c>
      <c r="Y179" s="549">
        <v>430.11798199999998</v>
      </c>
      <c r="Z179" s="550">
        <v>0</v>
      </c>
      <c r="AA179" s="589">
        <v>4.919638</v>
      </c>
    </row>
    <row r="180" spans="2:27" s="583" customFormat="1" ht="15.75" customHeight="1" x14ac:dyDescent="0.35">
      <c r="B180" s="490"/>
      <c r="C180" s="556" t="s">
        <v>503</v>
      </c>
      <c r="D180" s="549">
        <v>8156.4643950000009</v>
      </c>
      <c r="E180" s="550">
        <v>3.9092479999999998</v>
      </c>
      <c r="F180" s="588">
        <v>3482.2951870000002</v>
      </c>
      <c r="G180" s="549">
        <v>2082.4785900000002</v>
      </c>
      <c r="H180" s="550">
        <v>0.26138499999999998</v>
      </c>
      <c r="I180" s="589">
        <v>6.9459229999999996</v>
      </c>
      <c r="J180" s="549">
        <v>7799.2171539999999</v>
      </c>
      <c r="K180" s="550">
        <v>3.8028019999999998</v>
      </c>
      <c r="L180" s="588">
        <v>3174.561232</v>
      </c>
      <c r="M180" s="549">
        <v>2067.963831</v>
      </c>
      <c r="N180" s="550">
        <v>0.259521</v>
      </c>
      <c r="O180" s="589">
        <v>7.301399</v>
      </c>
      <c r="P180" s="549">
        <v>8228.9408160000003</v>
      </c>
      <c r="Q180" s="550">
        <v>3.7241110000000002</v>
      </c>
      <c r="R180" s="588">
        <v>3354.010945</v>
      </c>
      <c r="S180" s="549">
        <v>2246.9537730000002</v>
      </c>
      <c r="T180" s="550">
        <v>0.26707999999999998</v>
      </c>
      <c r="U180" s="589">
        <v>6.4612049999999996</v>
      </c>
      <c r="V180" s="549">
        <v>7860.9940009999991</v>
      </c>
      <c r="W180" s="550">
        <v>3.9213200000000001</v>
      </c>
      <c r="X180" s="588">
        <v>3357.6564039999998</v>
      </c>
      <c r="Y180" s="549">
        <v>2307.1243890000001</v>
      </c>
      <c r="Z180" s="550">
        <v>0.28038299999999999</v>
      </c>
      <c r="AA180" s="589">
        <v>6.6363789999999998</v>
      </c>
    </row>
    <row r="181" spans="2:27" s="583" customFormat="1" ht="15.75" customHeight="1" x14ac:dyDescent="0.35">
      <c r="B181" s="490"/>
      <c r="C181" s="557" t="s">
        <v>504</v>
      </c>
      <c r="D181" s="549">
        <v>202.16870800000001</v>
      </c>
      <c r="E181" s="550">
        <v>0</v>
      </c>
      <c r="F181" s="588">
        <v>172.10571899999999</v>
      </c>
      <c r="G181" s="549">
        <v>84.025464999999997</v>
      </c>
      <c r="H181" s="550">
        <v>0</v>
      </c>
      <c r="I181" s="589">
        <v>0.603298</v>
      </c>
      <c r="J181" s="549">
        <v>208.076618</v>
      </c>
      <c r="K181" s="550">
        <v>0</v>
      </c>
      <c r="L181" s="588">
        <v>180.65951699999999</v>
      </c>
      <c r="M181" s="549">
        <v>103.78332399999999</v>
      </c>
      <c r="N181" s="550">
        <v>0</v>
      </c>
      <c r="O181" s="589">
        <v>0.78317300000000001</v>
      </c>
      <c r="P181" s="549">
        <v>206.434505</v>
      </c>
      <c r="Q181" s="550">
        <v>0</v>
      </c>
      <c r="R181" s="588">
        <v>185.95930899999999</v>
      </c>
      <c r="S181" s="549">
        <v>115.36938499999999</v>
      </c>
      <c r="T181" s="550">
        <v>0</v>
      </c>
      <c r="U181" s="589">
        <v>0.72101599999999999</v>
      </c>
      <c r="V181" s="549">
        <v>294.77986800000002</v>
      </c>
      <c r="W181" s="550">
        <v>0</v>
      </c>
      <c r="X181" s="588">
        <v>267.69903299999999</v>
      </c>
      <c r="Y181" s="549">
        <v>190.78802999999999</v>
      </c>
      <c r="Z181" s="550">
        <v>0</v>
      </c>
      <c r="AA181" s="589">
        <v>1.0642419999999999</v>
      </c>
    </row>
    <row r="182" spans="2:27" s="583" customFormat="1" ht="15.75" customHeight="1" x14ac:dyDescent="0.35">
      <c r="B182" s="490"/>
      <c r="C182" s="557" t="s">
        <v>505</v>
      </c>
      <c r="D182" s="549">
        <v>6.315766</v>
      </c>
      <c r="E182" s="550">
        <v>0</v>
      </c>
      <c r="F182" s="588">
        <v>3.2889780000000002</v>
      </c>
      <c r="G182" s="549">
        <v>2.6562250000000001</v>
      </c>
      <c r="H182" s="550">
        <v>0</v>
      </c>
      <c r="I182" s="589">
        <v>1.3199000000000001E-2</v>
      </c>
      <c r="J182" s="549">
        <v>5.6520679999999999</v>
      </c>
      <c r="K182" s="550">
        <v>0</v>
      </c>
      <c r="L182" s="588">
        <v>3.0257939999999999</v>
      </c>
      <c r="M182" s="549">
        <v>1.60318</v>
      </c>
      <c r="N182" s="550">
        <v>0</v>
      </c>
      <c r="O182" s="589">
        <v>4.9300000000000004E-3</v>
      </c>
      <c r="P182" s="549">
        <v>5.1294979999999999</v>
      </c>
      <c r="Q182" s="550">
        <v>0</v>
      </c>
      <c r="R182" s="588">
        <v>2.1167400000000001</v>
      </c>
      <c r="S182" s="549">
        <v>2.181203</v>
      </c>
      <c r="T182" s="550">
        <v>0</v>
      </c>
      <c r="U182" s="589">
        <v>1.0621E-2</v>
      </c>
      <c r="V182" s="549">
        <v>5.5582580000000004</v>
      </c>
      <c r="W182" s="550">
        <v>0</v>
      </c>
      <c r="X182" s="588">
        <v>2.929392</v>
      </c>
      <c r="Y182" s="549">
        <v>2.434094</v>
      </c>
      <c r="Z182" s="550">
        <v>0</v>
      </c>
      <c r="AA182" s="589">
        <v>1.6905E-2</v>
      </c>
    </row>
    <row r="183" spans="2:27" s="583" customFormat="1" ht="15.75" customHeight="1" x14ac:dyDescent="0.35">
      <c r="B183" s="490"/>
      <c r="C183" s="556" t="s">
        <v>480</v>
      </c>
      <c r="D183" s="549">
        <v>66.566759000000005</v>
      </c>
      <c r="E183" s="550">
        <v>0.43981900000000002</v>
      </c>
      <c r="F183" s="588">
        <v>64.934807000000006</v>
      </c>
      <c r="G183" s="549">
        <v>21.675111999999999</v>
      </c>
      <c r="H183" s="550">
        <v>7.4510000000000007E-2</v>
      </c>
      <c r="I183" s="589">
        <v>0.70649600000000001</v>
      </c>
      <c r="J183" s="549">
        <v>66.773885000000007</v>
      </c>
      <c r="K183" s="550">
        <v>0.30460500000000001</v>
      </c>
      <c r="L183" s="588">
        <v>65.272484000000006</v>
      </c>
      <c r="M183" s="549">
        <v>21.851735000000001</v>
      </c>
      <c r="N183" s="550">
        <v>0.11555</v>
      </c>
      <c r="O183" s="589">
        <v>0.31082599999999999</v>
      </c>
      <c r="P183" s="549">
        <v>66.879739999999998</v>
      </c>
      <c r="Q183" s="550">
        <v>0.39040399999999997</v>
      </c>
      <c r="R183" s="588">
        <v>65.403356000000002</v>
      </c>
      <c r="S183" s="549">
        <v>21.74278</v>
      </c>
      <c r="T183" s="550">
        <v>0.14176</v>
      </c>
      <c r="U183" s="589">
        <v>0.33932499999999999</v>
      </c>
      <c r="V183" s="549">
        <v>63.578026000000001</v>
      </c>
      <c r="W183" s="550">
        <v>0.488763</v>
      </c>
      <c r="X183" s="588">
        <v>62.221569000000002</v>
      </c>
      <c r="Y183" s="549">
        <v>21.057649000000001</v>
      </c>
      <c r="Z183" s="550">
        <v>0.17432700000000001</v>
      </c>
      <c r="AA183" s="589">
        <v>0.362176</v>
      </c>
    </row>
    <row r="184" spans="2:27" s="583" customFormat="1" ht="15.75" customHeight="1" x14ac:dyDescent="0.35">
      <c r="B184" s="490"/>
      <c r="C184" s="561" t="s">
        <v>506</v>
      </c>
      <c r="D184" s="549">
        <v>64.236507000000003</v>
      </c>
      <c r="E184" s="550">
        <v>3.0020000000000002E-2</v>
      </c>
      <c r="F184" s="588">
        <v>62.739024000000001</v>
      </c>
      <c r="G184" s="549">
        <v>21.066082999999999</v>
      </c>
      <c r="H184" s="550">
        <v>7.1300000000000001E-3</v>
      </c>
      <c r="I184" s="589">
        <v>0.38268999999999997</v>
      </c>
      <c r="J184" s="549">
        <v>64.950277</v>
      </c>
      <c r="K184" s="550">
        <v>2.9995999999999998E-2</v>
      </c>
      <c r="L184" s="588">
        <v>63.433722000000003</v>
      </c>
      <c r="M184" s="549">
        <v>21.275001</v>
      </c>
      <c r="N184" s="550">
        <v>9.5239999999999995E-3</v>
      </c>
      <c r="O184" s="589">
        <v>0.14719499999999999</v>
      </c>
      <c r="P184" s="549">
        <v>65.081374999999994</v>
      </c>
      <c r="Q184" s="550">
        <v>9.2975000000000002E-2</v>
      </c>
      <c r="R184" s="588">
        <v>63.586030000000001</v>
      </c>
      <c r="S184" s="549">
        <v>21.150773000000001</v>
      </c>
      <c r="T184" s="550">
        <v>2.5898000000000001E-2</v>
      </c>
      <c r="U184" s="589">
        <v>0.16983500000000001</v>
      </c>
      <c r="V184" s="549">
        <v>61.517355999999999</v>
      </c>
      <c r="W184" s="550">
        <v>0.17552000000000001</v>
      </c>
      <c r="X184" s="588">
        <v>60.148224999999996</v>
      </c>
      <c r="Y184" s="549">
        <v>20.373277999999999</v>
      </c>
      <c r="Z184" s="550">
        <v>4.9097000000000002E-2</v>
      </c>
      <c r="AA184" s="589">
        <v>0.16858500000000001</v>
      </c>
    </row>
    <row r="185" spans="2:27" s="583" customFormat="1" ht="15.75" customHeight="1" x14ac:dyDescent="0.35">
      <c r="B185" s="490"/>
      <c r="C185" s="562" t="s">
        <v>507</v>
      </c>
      <c r="D185" s="549">
        <v>0</v>
      </c>
      <c r="E185" s="550">
        <v>0</v>
      </c>
      <c r="F185" s="588">
        <v>0</v>
      </c>
      <c r="G185" s="549">
        <v>0</v>
      </c>
      <c r="H185" s="550">
        <v>0</v>
      </c>
      <c r="I185" s="589">
        <v>0</v>
      </c>
      <c r="J185" s="549">
        <v>0</v>
      </c>
      <c r="K185" s="550">
        <v>0</v>
      </c>
      <c r="L185" s="588">
        <v>0</v>
      </c>
      <c r="M185" s="549">
        <v>0</v>
      </c>
      <c r="N185" s="550">
        <v>0</v>
      </c>
      <c r="O185" s="589">
        <v>0</v>
      </c>
      <c r="P185" s="549">
        <v>0</v>
      </c>
      <c r="Q185" s="550">
        <v>0</v>
      </c>
      <c r="R185" s="588">
        <v>0</v>
      </c>
      <c r="S185" s="549">
        <v>0</v>
      </c>
      <c r="T185" s="550">
        <v>0</v>
      </c>
      <c r="U185" s="589">
        <v>0</v>
      </c>
      <c r="V185" s="549">
        <v>0</v>
      </c>
      <c r="W185" s="550">
        <v>0</v>
      </c>
      <c r="X185" s="588">
        <v>0</v>
      </c>
      <c r="Y185" s="549">
        <v>0</v>
      </c>
      <c r="Z185" s="550">
        <v>0</v>
      </c>
      <c r="AA185" s="589">
        <v>0</v>
      </c>
    </row>
    <row r="186" spans="2:27" s="583" customFormat="1" ht="15.75" customHeight="1" x14ac:dyDescent="0.35">
      <c r="B186" s="490"/>
      <c r="C186" s="562" t="s">
        <v>508</v>
      </c>
      <c r="D186" s="549">
        <v>64.236507000000003</v>
      </c>
      <c r="E186" s="550">
        <v>3.0020000000000002E-2</v>
      </c>
      <c r="F186" s="588">
        <v>62.739024000000001</v>
      </c>
      <c r="G186" s="549">
        <v>21.066082999999999</v>
      </c>
      <c r="H186" s="550">
        <v>7.1300000000000001E-3</v>
      </c>
      <c r="I186" s="589">
        <v>0.38268999999999997</v>
      </c>
      <c r="J186" s="549">
        <v>64.950277</v>
      </c>
      <c r="K186" s="550">
        <v>2.9995999999999998E-2</v>
      </c>
      <c r="L186" s="588">
        <v>63.433722000000003</v>
      </c>
      <c r="M186" s="549">
        <v>21.275001</v>
      </c>
      <c r="N186" s="550">
        <v>9.5239999999999995E-3</v>
      </c>
      <c r="O186" s="589">
        <v>0.14719499999999999</v>
      </c>
      <c r="P186" s="549">
        <v>65.081374999999994</v>
      </c>
      <c r="Q186" s="550">
        <v>9.2975000000000002E-2</v>
      </c>
      <c r="R186" s="588">
        <v>63.586030000000001</v>
      </c>
      <c r="S186" s="549">
        <v>21.150773000000001</v>
      </c>
      <c r="T186" s="550">
        <v>2.5898000000000001E-2</v>
      </c>
      <c r="U186" s="589">
        <v>0.16983500000000001</v>
      </c>
      <c r="V186" s="549">
        <v>61.517355999999999</v>
      </c>
      <c r="W186" s="550">
        <v>0.17552000000000001</v>
      </c>
      <c r="X186" s="588">
        <v>60.148224999999996</v>
      </c>
      <c r="Y186" s="549">
        <v>20.373277999999999</v>
      </c>
      <c r="Z186" s="550">
        <v>4.9097000000000002E-2</v>
      </c>
      <c r="AA186" s="589">
        <v>0.16858500000000001</v>
      </c>
    </row>
    <row r="187" spans="2:27" s="583" customFormat="1" ht="15.75" customHeight="1" x14ac:dyDescent="0.35">
      <c r="B187" s="490"/>
      <c r="C187" s="561" t="s">
        <v>509</v>
      </c>
      <c r="D187" s="549">
        <v>8.5199999999999998E-3</v>
      </c>
      <c r="E187" s="550">
        <v>0</v>
      </c>
      <c r="F187" s="588">
        <v>3.4780000000000002E-3</v>
      </c>
      <c r="G187" s="549">
        <v>2.0599999999999999E-4</v>
      </c>
      <c r="H187" s="550">
        <v>0</v>
      </c>
      <c r="I187" s="589">
        <v>3.0000000000000001E-6</v>
      </c>
      <c r="J187" s="549">
        <v>8.5199999999999998E-3</v>
      </c>
      <c r="K187" s="550">
        <v>0</v>
      </c>
      <c r="L187" s="588">
        <v>3.173E-3</v>
      </c>
      <c r="M187" s="549">
        <v>1.8900000000000001E-4</v>
      </c>
      <c r="N187" s="550">
        <v>0</v>
      </c>
      <c r="O187" s="589">
        <v>1.9999999999999999E-6</v>
      </c>
      <c r="P187" s="549">
        <v>9.3100000000000006E-3</v>
      </c>
      <c r="Q187" s="550">
        <v>0</v>
      </c>
      <c r="R187" s="588">
        <v>3.8149999999999998E-3</v>
      </c>
      <c r="S187" s="549">
        <v>8.9700000000000001E-4</v>
      </c>
      <c r="T187" s="550">
        <v>0</v>
      </c>
      <c r="U187" s="589">
        <v>6.7000000000000002E-5</v>
      </c>
      <c r="V187" s="549">
        <v>9.3259999999999992E-3</v>
      </c>
      <c r="W187" s="550">
        <v>0</v>
      </c>
      <c r="X187" s="588">
        <v>4.0390000000000001E-3</v>
      </c>
      <c r="Y187" s="549">
        <v>1.3669999999999999E-3</v>
      </c>
      <c r="Z187" s="550">
        <v>0</v>
      </c>
      <c r="AA187" s="589">
        <v>1.5100000000000001E-4</v>
      </c>
    </row>
    <row r="188" spans="2:27" s="583" customFormat="1" ht="15.75" customHeight="1" x14ac:dyDescent="0.35">
      <c r="B188" s="490"/>
      <c r="C188" s="561" t="s">
        <v>510</v>
      </c>
      <c r="D188" s="549">
        <v>2.3217319999999999</v>
      </c>
      <c r="E188" s="550">
        <v>0.40979900000000002</v>
      </c>
      <c r="F188" s="588">
        <v>2.1923050000000002</v>
      </c>
      <c r="G188" s="549">
        <v>0.608823</v>
      </c>
      <c r="H188" s="550">
        <v>6.7379999999999995E-2</v>
      </c>
      <c r="I188" s="589">
        <v>0.32380300000000001</v>
      </c>
      <c r="J188" s="549">
        <v>1.815088</v>
      </c>
      <c r="K188" s="550">
        <v>0.27460899999999999</v>
      </c>
      <c r="L188" s="588">
        <v>1.8355889999999999</v>
      </c>
      <c r="M188" s="549">
        <v>0.576546</v>
      </c>
      <c r="N188" s="550">
        <v>0.106026</v>
      </c>
      <c r="O188" s="589">
        <v>0.163629</v>
      </c>
      <c r="P188" s="549">
        <v>1.7890550000000001</v>
      </c>
      <c r="Q188" s="550">
        <v>0.297429</v>
      </c>
      <c r="R188" s="588">
        <v>1.8135110000000001</v>
      </c>
      <c r="S188" s="549">
        <v>0.59111000000000002</v>
      </c>
      <c r="T188" s="550">
        <v>0.11586200000000001</v>
      </c>
      <c r="U188" s="589">
        <v>0.16942299999999999</v>
      </c>
      <c r="V188" s="549">
        <v>2.0513439999999998</v>
      </c>
      <c r="W188" s="550">
        <v>0.31324299999999999</v>
      </c>
      <c r="X188" s="588">
        <v>2.0693049999999999</v>
      </c>
      <c r="Y188" s="549">
        <v>0.68300399999999994</v>
      </c>
      <c r="Z188" s="550">
        <v>0.12523000000000001</v>
      </c>
      <c r="AA188" s="589">
        <v>0.19344</v>
      </c>
    </row>
    <row r="189" spans="2:27" s="583" customFormat="1" ht="15.75" customHeight="1" x14ac:dyDescent="0.35">
      <c r="B189" s="490"/>
      <c r="C189" s="562" t="s">
        <v>511</v>
      </c>
      <c r="D189" s="549">
        <v>2.1100000000000001E-4</v>
      </c>
      <c r="E189" s="550">
        <v>0</v>
      </c>
      <c r="F189" s="588">
        <v>2.1100000000000001E-4</v>
      </c>
      <c r="G189" s="549">
        <v>6.78E-4</v>
      </c>
      <c r="H189" s="550">
        <v>0</v>
      </c>
      <c r="I189" s="589">
        <v>7.4999999999999993E-5</v>
      </c>
      <c r="J189" s="549">
        <v>1.17E-4</v>
      </c>
      <c r="K189" s="550">
        <v>0</v>
      </c>
      <c r="L189" s="588">
        <v>1.17E-4</v>
      </c>
      <c r="M189" s="549">
        <v>3.7500000000000001E-4</v>
      </c>
      <c r="N189" s="550">
        <v>0</v>
      </c>
      <c r="O189" s="589">
        <v>4.3000000000000002E-5</v>
      </c>
      <c r="P189" s="549">
        <v>9.0000000000000006E-5</v>
      </c>
      <c r="Q189" s="550">
        <v>0</v>
      </c>
      <c r="R189" s="588">
        <v>9.0000000000000006E-5</v>
      </c>
      <c r="S189" s="549">
        <v>2.8800000000000001E-4</v>
      </c>
      <c r="T189" s="550">
        <v>0</v>
      </c>
      <c r="U189" s="589">
        <v>3.3000000000000003E-5</v>
      </c>
      <c r="V189" s="549">
        <v>6.2000000000000003E-5</v>
      </c>
      <c r="W189" s="550">
        <v>0</v>
      </c>
      <c r="X189" s="588">
        <v>6.2000000000000003E-5</v>
      </c>
      <c r="Y189" s="549">
        <v>4.0299999999999998E-4</v>
      </c>
      <c r="Z189" s="550">
        <v>0</v>
      </c>
      <c r="AA189" s="589">
        <v>9.0000000000000002E-6</v>
      </c>
    </row>
    <row r="190" spans="2:27" s="583" customFormat="1" ht="15.75" customHeight="1" x14ac:dyDescent="0.35">
      <c r="B190" s="490"/>
      <c r="C190" s="563" t="s">
        <v>512</v>
      </c>
      <c r="D190" s="549">
        <v>2.3215210000000002</v>
      </c>
      <c r="E190" s="550">
        <v>0.40979900000000002</v>
      </c>
      <c r="F190" s="588">
        <v>2.192094</v>
      </c>
      <c r="G190" s="549">
        <v>0.60814500000000005</v>
      </c>
      <c r="H190" s="550">
        <v>6.7379999999999995E-2</v>
      </c>
      <c r="I190" s="589">
        <v>0.32372800000000002</v>
      </c>
      <c r="J190" s="549">
        <v>1.8149709999999999</v>
      </c>
      <c r="K190" s="550">
        <v>0.27460899999999999</v>
      </c>
      <c r="L190" s="588">
        <v>1.835472</v>
      </c>
      <c r="M190" s="549">
        <v>0.57616999999999996</v>
      </c>
      <c r="N190" s="550">
        <v>0.106026</v>
      </c>
      <c r="O190" s="589">
        <v>0.16358600000000001</v>
      </c>
      <c r="P190" s="549">
        <v>1.7889649999999999</v>
      </c>
      <c r="Q190" s="550">
        <v>0.297429</v>
      </c>
      <c r="R190" s="588">
        <v>1.8134209999999999</v>
      </c>
      <c r="S190" s="549">
        <v>0.59082199999999996</v>
      </c>
      <c r="T190" s="550">
        <v>0.11586200000000001</v>
      </c>
      <c r="U190" s="589">
        <v>0.16939000000000001</v>
      </c>
      <c r="V190" s="549">
        <v>2.051282</v>
      </c>
      <c r="W190" s="550">
        <v>0.31324299999999999</v>
      </c>
      <c r="X190" s="588">
        <v>2.0692430000000002</v>
      </c>
      <c r="Y190" s="549">
        <v>0.68260100000000001</v>
      </c>
      <c r="Z190" s="550">
        <v>0.12523000000000001</v>
      </c>
      <c r="AA190" s="589">
        <v>0.19343099999999999</v>
      </c>
    </row>
    <row r="191" spans="2:27" s="583" customFormat="1" ht="15.75" customHeight="1" x14ac:dyDescent="0.35">
      <c r="B191" s="490"/>
      <c r="C191" s="556" t="s">
        <v>487</v>
      </c>
      <c r="D191" s="549">
        <v>58.485475999999998</v>
      </c>
      <c r="E191" s="550">
        <v>0</v>
      </c>
      <c r="F191" s="588">
        <v>58.485475999999998</v>
      </c>
      <c r="G191" s="549">
        <v>149.752208</v>
      </c>
      <c r="H191" s="550">
        <v>0</v>
      </c>
      <c r="I191" s="589">
        <v>0.38906200000000002</v>
      </c>
      <c r="J191" s="549">
        <v>62.498218999999999</v>
      </c>
      <c r="K191" s="550">
        <v>0</v>
      </c>
      <c r="L191" s="588">
        <v>62.498218999999999</v>
      </c>
      <c r="M191" s="549">
        <v>157.35942299999999</v>
      </c>
      <c r="N191" s="550">
        <v>0</v>
      </c>
      <c r="O191" s="589">
        <v>0.362792</v>
      </c>
      <c r="P191" s="549">
        <v>62.675167999999999</v>
      </c>
      <c r="Q191" s="550">
        <v>0</v>
      </c>
      <c r="R191" s="588">
        <v>62.675167999999999</v>
      </c>
      <c r="S191" s="549">
        <v>157.92740900000001</v>
      </c>
      <c r="T191" s="550">
        <v>0</v>
      </c>
      <c r="U191" s="589">
        <v>0.66236099999999998</v>
      </c>
      <c r="V191" s="549">
        <v>66.291954000000004</v>
      </c>
      <c r="W191" s="550">
        <v>0</v>
      </c>
      <c r="X191" s="588">
        <v>66.291954000000004</v>
      </c>
      <c r="Y191" s="549">
        <v>168.776847</v>
      </c>
      <c r="Z191" s="550">
        <v>0</v>
      </c>
      <c r="AA191" s="589">
        <v>1.201E-3</v>
      </c>
    </row>
    <row r="192" spans="2:27" s="463" customFormat="1" ht="15.75" hidden="1" customHeight="1" x14ac:dyDescent="0.35">
      <c r="B192" s="490"/>
      <c r="C192" s="565"/>
      <c r="D192" s="558"/>
      <c r="E192" s="566"/>
      <c r="F192" s="590"/>
      <c r="G192" s="558"/>
      <c r="H192" s="566"/>
      <c r="I192" s="591"/>
      <c r="J192" s="558"/>
      <c r="K192" s="566"/>
      <c r="L192" s="590"/>
      <c r="M192" s="558"/>
      <c r="N192" s="566"/>
      <c r="O192" s="591"/>
      <c r="P192" s="558"/>
      <c r="Q192" s="566"/>
      <c r="R192" s="590"/>
      <c r="S192" s="558"/>
      <c r="T192" s="566"/>
      <c r="U192" s="591"/>
      <c r="V192" s="558"/>
      <c r="W192" s="566"/>
      <c r="X192" s="590"/>
      <c r="Y192" s="558"/>
      <c r="Z192" s="566"/>
      <c r="AA192" s="591"/>
    </row>
    <row r="193" spans="2:27" s="583" customFormat="1" ht="15.75" customHeight="1" x14ac:dyDescent="0.35">
      <c r="B193" s="490"/>
      <c r="C193" s="568" t="s">
        <v>513</v>
      </c>
      <c r="D193" s="592"/>
      <c r="E193" s="593"/>
      <c r="F193" s="594"/>
      <c r="G193" s="592"/>
      <c r="H193" s="593"/>
      <c r="I193" s="595"/>
      <c r="J193" s="592"/>
      <c r="K193" s="593"/>
      <c r="L193" s="594"/>
      <c r="M193" s="592"/>
      <c r="N193" s="593"/>
      <c r="O193" s="595"/>
      <c r="P193" s="592"/>
      <c r="Q193" s="593"/>
      <c r="R193" s="594"/>
      <c r="S193" s="592"/>
      <c r="T193" s="593"/>
      <c r="U193" s="595"/>
      <c r="V193" s="592"/>
      <c r="W193" s="593"/>
      <c r="X193" s="594"/>
      <c r="Y193" s="592"/>
      <c r="Z193" s="593"/>
      <c r="AA193" s="595"/>
    </row>
    <row r="194" spans="2:27" s="583" customFormat="1" ht="19.5" customHeight="1" thickBot="1" x14ac:dyDescent="0.4">
      <c r="B194" s="502"/>
      <c r="C194" s="574" t="s">
        <v>518</v>
      </c>
      <c r="D194" s="596"/>
      <c r="E194" s="597"/>
      <c r="F194" s="598"/>
      <c r="G194" s="596"/>
      <c r="H194" s="597"/>
      <c r="I194" s="599"/>
      <c r="J194" s="596"/>
      <c r="K194" s="597"/>
      <c r="L194" s="598"/>
      <c r="M194" s="596"/>
      <c r="N194" s="597"/>
      <c r="O194" s="599"/>
      <c r="P194" s="596"/>
      <c r="Q194" s="597"/>
      <c r="R194" s="598"/>
      <c r="S194" s="596"/>
      <c r="T194" s="597"/>
      <c r="U194" s="599"/>
      <c r="V194" s="596"/>
      <c r="W194" s="597"/>
      <c r="X194" s="598"/>
      <c r="Y194" s="596"/>
      <c r="Z194" s="597"/>
      <c r="AA194" s="599"/>
    </row>
    <row r="195" spans="2:27" s="583" customFormat="1" ht="17.25" customHeight="1" x14ac:dyDescent="0.35">
      <c r="B195" s="507"/>
      <c r="C195" s="463"/>
      <c r="D195" s="507" t="s">
        <v>490</v>
      </c>
      <c r="E195" s="463"/>
      <c r="F195" s="463"/>
      <c r="G195" s="463"/>
      <c r="H195" s="463"/>
      <c r="I195" s="463"/>
      <c r="J195" s="463"/>
      <c r="K195" s="463"/>
      <c r="L195" s="463"/>
      <c r="M195" s="463"/>
      <c r="N195" s="463"/>
      <c r="O195" s="463"/>
      <c r="P195" s="463"/>
      <c r="Q195" s="463"/>
      <c r="R195" s="463"/>
      <c r="S195" s="463"/>
      <c r="T195" s="463"/>
      <c r="U195" s="463"/>
    </row>
    <row r="196" spans="2:27" s="583" customFormat="1" ht="23.5" x14ac:dyDescent="0.55000000000000004">
      <c r="B196" s="600"/>
      <c r="D196" s="601"/>
      <c r="E196" s="601"/>
      <c r="F196" s="601"/>
      <c r="G196" s="601"/>
      <c r="H196" s="601"/>
      <c r="I196" s="601"/>
      <c r="J196" s="601"/>
      <c r="K196" s="601"/>
      <c r="L196" s="601"/>
      <c r="M196" s="601"/>
      <c r="N196" s="601"/>
      <c r="O196" s="601"/>
      <c r="P196" s="463"/>
      <c r="Q196" s="463"/>
      <c r="R196" s="463"/>
      <c r="S196" s="463"/>
      <c r="T196" s="463"/>
      <c r="U196" s="463"/>
    </row>
    <row r="197" spans="2:27" s="583" customFormat="1" ht="24" thickBot="1" x14ac:dyDescent="0.6">
      <c r="B197" s="600"/>
      <c r="D197" s="601"/>
      <c r="E197" s="601"/>
      <c r="F197" s="601"/>
      <c r="G197" s="601"/>
      <c r="H197" s="601"/>
      <c r="I197" s="601"/>
      <c r="J197" s="601"/>
      <c r="K197" s="601"/>
      <c r="L197" s="601"/>
      <c r="M197" s="601"/>
      <c r="N197" s="601"/>
      <c r="O197" s="601"/>
      <c r="P197" s="463"/>
      <c r="Q197" s="463"/>
      <c r="R197" s="463"/>
      <c r="S197" s="463"/>
      <c r="T197" s="463"/>
      <c r="U197" s="463"/>
    </row>
    <row r="198" spans="2:27" s="583" customFormat="1" ht="32.25" customHeight="1" thickBot="1" x14ac:dyDescent="0.6">
      <c r="B198" s="459"/>
      <c r="C198" s="465"/>
      <c r="D198" s="472" t="s">
        <v>500</v>
      </c>
      <c r="E198" s="473"/>
      <c r="F198" s="473"/>
      <c r="G198" s="473"/>
      <c r="H198" s="473"/>
      <c r="I198" s="473"/>
      <c r="J198" s="473"/>
      <c r="K198" s="473"/>
      <c r="L198" s="473"/>
      <c r="M198" s="473"/>
      <c r="N198" s="473"/>
      <c r="O198" s="473"/>
      <c r="P198" s="473" t="str">
        <f>D198</f>
        <v>IRB Approach</v>
      </c>
      <c r="Q198" s="473"/>
      <c r="R198" s="473"/>
      <c r="S198" s="473"/>
      <c r="T198" s="473"/>
      <c r="U198" s="473"/>
      <c r="V198" s="473"/>
      <c r="W198" s="473"/>
      <c r="X198" s="473"/>
      <c r="Y198" s="473"/>
      <c r="Z198" s="473"/>
      <c r="AA198" s="474"/>
    </row>
    <row r="199" spans="2:27" s="583" customFormat="1" ht="32.25" customHeight="1" thickBot="1" x14ac:dyDescent="0.6">
      <c r="B199" s="459"/>
      <c r="C199" s="465"/>
      <c r="D199" s="472" t="s">
        <v>12</v>
      </c>
      <c r="E199" s="473"/>
      <c r="F199" s="473"/>
      <c r="G199" s="473"/>
      <c r="H199" s="473"/>
      <c r="I199" s="474"/>
      <c r="J199" s="472" t="s">
        <v>13</v>
      </c>
      <c r="K199" s="473"/>
      <c r="L199" s="473"/>
      <c r="M199" s="473"/>
      <c r="N199" s="473"/>
      <c r="O199" s="474"/>
      <c r="P199" s="472" t="s">
        <v>14</v>
      </c>
      <c r="Q199" s="473"/>
      <c r="R199" s="473"/>
      <c r="S199" s="473"/>
      <c r="T199" s="473"/>
      <c r="U199" s="474"/>
      <c r="V199" s="472" t="s">
        <v>15</v>
      </c>
      <c r="W199" s="473"/>
      <c r="X199" s="473"/>
      <c r="Y199" s="473"/>
      <c r="Z199" s="473"/>
      <c r="AA199" s="474"/>
    </row>
    <row r="200" spans="2:27" s="583" customFormat="1" ht="51" customHeight="1" x14ac:dyDescent="0.55000000000000004">
      <c r="B200" s="475"/>
      <c r="C200" s="465"/>
      <c r="D200" s="476" t="s">
        <v>466</v>
      </c>
      <c r="E200" s="538"/>
      <c r="F200" s="539" t="s">
        <v>467</v>
      </c>
      <c r="G200" s="540" t="s">
        <v>468</v>
      </c>
      <c r="H200" s="541"/>
      <c r="I200" s="542" t="s">
        <v>470</v>
      </c>
      <c r="J200" s="476" t="s">
        <v>466</v>
      </c>
      <c r="K200" s="538"/>
      <c r="L200" s="539" t="s">
        <v>467</v>
      </c>
      <c r="M200" s="540" t="s">
        <v>468</v>
      </c>
      <c r="N200" s="541"/>
      <c r="O200" s="542" t="s">
        <v>470</v>
      </c>
      <c r="P200" s="476" t="s">
        <v>466</v>
      </c>
      <c r="Q200" s="538"/>
      <c r="R200" s="539" t="s">
        <v>467</v>
      </c>
      <c r="S200" s="540" t="s">
        <v>468</v>
      </c>
      <c r="T200" s="541"/>
      <c r="U200" s="542" t="s">
        <v>470</v>
      </c>
      <c r="V200" s="476" t="s">
        <v>466</v>
      </c>
      <c r="W200" s="538"/>
      <c r="X200" s="539" t="s">
        <v>467</v>
      </c>
      <c r="Y200" s="540" t="s">
        <v>468</v>
      </c>
      <c r="Z200" s="541"/>
      <c r="AA200" s="542" t="s">
        <v>470</v>
      </c>
    </row>
    <row r="201" spans="2:27" s="583" customFormat="1" ht="33" customHeight="1" thickBot="1" x14ac:dyDescent="0.6">
      <c r="B201" s="584">
        <v>8</v>
      </c>
      <c r="C201" s="480" t="s">
        <v>11</v>
      </c>
      <c r="D201" s="544"/>
      <c r="E201" s="545" t="s">
        <v>501</v>
      </c>
      <c r="F201" s="546"/>
      <c r="G201" s="544"/>
      <c r="H201" s="545" t="s">
        <v>501</v>
      </c>
      <c r="I201" s="547"/>
      <c r="J201" s="544"/>
      <c r="K201" s="545" t="s">
        <v>501</v>
      </c>
      <c r="L201" s="546"/>
      <c r="M201" s="544"/>
      <c r="N201" s="545" t="s">
        <v>501</v>
      </c>
      <c r="O201" s="547"/>
      <c r="P201" s="544"/>
      <c r="Q201" s="545" t="s">
        <v>501</v>
      </c>
      <c r="R201" s="546"/>
      <c r="S201" s="544"/>
      <c r="T201" s="545" t="s">
        <v>501</v>
      </c>
      <c r="U201" s="547"/>
      <c r="V201" s="544"/>
      <c r="W201" s="545" t="s">
        <v>501</v>
      </c>
      <c r="X201" s="546"/>
      <c r="Y201" s="544"/>
      <c r="Z201" s="545" t="s">
        <v>501</v>
      </c>
      <c r="AA201" s="547"/>
    </row>
    <row r="202" spans="2:27" s="583" customFormat="1" ht="15.75" customHeight="1" x14ac:dyDescent="0.35">
      <c r="B202" s="485" t="s">
        <v>712</v>
      </c>
      <c r="C202" s="548" t="s">
        <v>502</v>
      </c>
      <c r="D202" s="549">
        <v>0</v>
      </c>
      <c r="E202" s="550">
        <v>0</v>
      </c>
      <c r="F202" s="585">
        <v>0</v>
      </c>
      <c r="G202" s="586">
        <v>0</v>
      </c>
      <c r="H202" s="553">
        <v>0</v>
      </c>
      <c r="I202" s="587">
        <v>0</v>
      </c>
      <c r="J202" s="549">
        <v>0</v>
      </c>
      <c r="K202" s="550">
        <v>0</v>
      </c>
      <c r="L202" s="585">
        <v>0</v>
      </c>
      <c r="M202" s="586">
        <v>0</v>
      </c>
      <c r="N202" s="553">
        <v>0</v>
      </c>
      <c r="O202" s="587">
        <v>0</v>
      </c>
      <c r="P202" s="549">
        <v>0</v>
      </c>
      <c r="Q202" s="550">
        <v>0</v>
      </c>
      <c r="R202" s="585">
        <v>0</v>
      </c>
      <c r="S202" s="586">
        <v>0</v>
      </c>
      <c r="T202" s="553">
        <v>0</v>
      </c>
      <c r="U202" s="587">
        <v>0</v>
      </c>
      <c r="V202" s="549">
        <v>0</v>
      </c>
      <c r="W202" s="550">
        <v>0</v>
      </c>
      <c r="X202" s="585">
        <v>0</v>
      </c>
      <c r="Y202" s="586">
        <v>0</v>
      </c>
      <c r="Z202" s="553">
        <v>0</v>
      </c>
      <c r="AA202" s="587">
        <v>0</v>
      </c>
    </row>
    <row r="203" spans="2:27" s="583" customFormat="1" ht="15.75" customHeight="1" x14ac:dyDescent="0.35">
      <c r="B203" s="490"/>
      <c r="C203" s="555" t="s">
        <v>477</v>
      </c>
      <c r="D203" s="549">
        <v>21.081880000000002</v>
      </c>
      <c r="E203" s="550">
        <v>0</v>
      </c>
      <c r="F203" s="588">
        <v>0.903416</v>
      </c>
      <c r="G203" s="549">
        <v>0.23896500000000001</v>
      </c>
      <c r="H203" s="550">
        <v>0</v>
      </c>
      <c r="I203" s="589">
        <v>5.3000000000000001E-5</v>
      </c>
      <c r="J203" s="549">
        <v>21.049154999999999</v>
      </c>
      <c r="K203" s="550">
        <v>0</v>
      </c>
      <c r="L203" s="588">
        <v>0.94335899999999995</v>
      </c>
      <c r="M203" s="549">
        <v>0.27910000000000001</v>
      </c>
      <c r="N203" s="550">
        <v>0</v>
      </c>
      <c r="O203" s="589">
        <v>1.64E-4</v>
      </c>
      <c r="P203" s="549">
        <v>46.024999999999999</v>
      </c>
      <c r="Q203" s="550">
        <v>0</v>
      </c>
      <c r="R203" s="588">
        <v>6.2468820000000003</v>
      </c>
      <c r="S203" s="549">
        <v>1.0337780000000001</v>
      </c>
      <c r="T203" s="550">
        <v>0</v>
      </c>
      <c r="U203" s="589">
        <v>2.8899999999999998E-4</v>
      </c>
      <c r="V203" s="549">
        <v>47.024999999999999</v>
      </c>
      <c r="W203" s="550">
        <v>0</v>
      </c>
      <c r="X203" s="588">
        <v>5.8563159999999996</v>
      </c>
      <c r="Y203" s="549">
        <v>0.60692100000000004</v>
      </c>
      <c r="Z203" s="550">
        <v>0</v>
      </c>
      <c r="AA203" s="589">
        <v>1.56E-4</v>
      </c>
    </row>
    <row r="204" spans="2:27" s="583" customFormat="1" ht="15.65" customHeight="1" x14ac:dyDescent="0.35">
      <c r="B204" s="490"/>
      <c r="C204" s="556" t="s">
        <v>503</v>
      </c>
      <c r="D204" s="549">
        <v>41.220435999999999</v>
      </c>
      <c r="E204" s="550">
        <v>2.1580000000000002E-3</v>
      </c>
      <c r="F204" s="588">
        <v>35.304358999999998</v>
      </c>
      <c r="G204" s="549">
        <v>20.097674999999999</v>
      </c>
      <c r="H204" s="550">
        <v>4.6700000000000002E-4</v>
      </c>
      <c r="I204" s="589">
        <v>1.410641</v>
      </c>
      <c r="J204" s="549">
        <v>40.013902999999999</v>
      </c>
      <c r="K204" s="550">
        <v>1.41E-3</v>
      </c>
      <c r="L204" s="588">
        <v>34.015284000000001</v>
      </c>
      <c r="M204" s="549">
        <v>19.048328000000001</v>
      </c>
      <c r="N204" s="550">
        <v>4.6000000000000001E-4</v>
      </c>
      <c r="O204" s="589">
        <v>1.425346</v>
      </c>
      <c r="P204" s="549">
        <v>40.081636000000003</v>
      </c>
      <c r="Q204" s="550">
        <v>1.41E-3</v>
      </c>
      <c r="R204" s="588">
        <v>33.804383999999999</v>
      </c>
      <c r="S204" s="549">
        <v>20.172257999999999</v>
      </c>
      <c r="T204" s="550">
        <v>4.6000000000000001E-4</v>
      </c>
      <c r="U204" s="589">
        <v>1.3812310000000001</v>
      </c>
      <c r="V204" s="549">
        <v>50.239913999999999</v>
      </c>
      <c r="W204" s="550">
        <v>1.41E-3</v>
      </c>
      <c r="X204" s="588">
        <v>41.084558000000001</v>
      </c>
      <c r="Y204" s="549">
        <v>29.216664999999999</v>
      </c>
      <c r="Z204" s="550">
        <v>4.6000000000000001E-4</v>
      </c>
      <c r="AA204" s="589">
        <v>1.574675</v>
      </c>
    </row>
    <row r="205" spans="2:27" s="583" customFormat="1" ht="15.75" customHeight="1" x14ac:dyDescent="0.35">
      <c r="B205" s="490"/>
      <c r="C205" s="557" t="s">
        <v>504</v>
      </c>
      <c r="D205" s="549">
        <v>18.551333</v>
      </c>
      <c r="E205" s="550">
        <v>0</v>
      </c>
      <c r="F205" s="588">
        <v>17.848994999999999</v>
      </c>
      <c r="G205" s="549">
        <v>7.4647949999999996</v>
      </c>
      <c r="H205" s="550">
        <v>0</v>
      </c>
      <c r="I205" s="589">
        <v>1.3199829999999999</v>
      </c>
      <c r="J205" s="549">
        <v>18.312363999999999</v>
      </c>
      <c r="K205" s="550">
        <v>0</v>
      </c>
      <c r="L205" s="588">
        <v>17.610026000000001</v>
      </c>
      <c r="M205" s="549">
        <v>8.4036659999999994</v>
      </c>
      <c r="N205" s="550">
        <v>0</v>
      </c>
      <c r="O205" s="589">
        <v>1.41272</v>
      </c>
      <c r="P205" s="549">
        <v>18.160765000000001</v>
      </c>
      <c r="Q205" s="550">
        <v>0</v>
      </c>
      <c r="R205" s="588">
        <v>17.458427</v>
      </c>
      <c r="S205" s="549">
        <v>9.5681989999999999</v>
      </c>
      <c r="T205" s="550">
        <v>0</v>
      </c>
      <c r="U205" s="589">
        <v>1.3672470000000001</v>
      </c>
      <c r="V205" s="549">
        <v>17.153510000000001</v>
      </c>
      <c r="W205" s="550">
        <v>0</v>
      </c>
      <c r="X205" s="588">
        <v>16.451172</v>
      </c>
      <c r="Y205" s="549">
        <v>10.601039</v>
      </c>
      <c r="Z205" s="550">
        <v>0</v>
      </c>
      <c r="AA205" s="589">
        <v>1.5534300000000001</v>
      </c>
    </row>
    <row r="206" spans="2:27" s="583" customFormat="1" ht="15.75" customHeight="1" x14ac:dyDescent="0.35">
      <c r="B206" s="490"/>
      <c r="C206" s="557" t="s">
        <v>505</v>
      </c>
      <c r="D206" s="549">
        <v>0</v>
      </c>
      <c r="E206" s="550">
        <v>0</v>
      </c>
      <c r="F206" s="588">
        <v>0</v>
      </c>
      <c r="G206" s="549">
        <v>0</v>
      </c>
      <c r="H206" s="550">
        <v>0</v>
      </c>
      <c r="I206" s="589">
        <v>0</v>
      </c>
      <c r="J206" s="549">
        <v>0</v>
      </c>
      <c r="K206" s="550">
        <v>0</v>
      </c>
      <c r="L206" s="588">
        <v>0</v>
      </c>
      <c r="M206" s="549">
        <v>0</v>
      </c>
      <c r="N206" s="550">
        <v>0</v>
      </c>
      <c r="O206" s="589">
        <v>0</v>
      </c>
      <c r="P206" s="549">
        <v>0</v>
      </c>
      <c r="Q206" s="550">
        <v>0</v>
      </c>
      <c r="R206" s="588">
        <v>0</v>
      </c>
      <c r="S206" s="549">
        <v>0</v>
      </c>
      <c r="T206" s="550">
        <v>0</v>
      </c>
      <c r="U206" s="589">
        <v>0</v>
      </c>
      <c r="V206" s="549">
        <v>0</v>
      </c>
      <c r="W206" s="550">
        <v>0</v>
      </c>
      <c r="X206" s="588">
        <v>0</v>
      </c>
      <c r="Y206" s="549">
        <v>0</v>
      </c>
      <c r="Z206" s="550">
        <v>0</v>
      </c>
      <c r="AA206" s="589">
        <v>0</v>
      </c>
    </row>
    <row r="207" spans="2:27" s="583" customFormat="1" ht="15.75" customHeight="1" x14ac:dyDescent="0.35">
      <c r="B207" s="490"/>
      <c r="C207" s="556" t="s">
        <v>480</v>
      </c>
      <c r="D207" s="549">
        <v>0.87365300000000001</v>
      </c>
      <c r="E207" s="550">
        <v>0.12202300000000001</v>
      </c>
      <c r="F207" s="588">
        <v>0.61031000000000002</v>
      </c>
      <c r="G207" s="549">
        <v>0.13605400000000001</v>
      </c>
      <c r="H207" s="550">
        <v>4.1945000000000003E-2</v>
      </c>
      <c r="I207" s="589">
        <v>2.9453E-2</v>
      </c>
      <c r="J207" s="549">
        <v>0.76564299999999996</v>
      </c>
      <c r="K207" s="550">
        <v>0.112493</v>
      </c>
      <c r="L207" s="588">
        <v>0.50733099999999998</v>
      </c>
      <c r="M207" s="549">
        <v>0.12044000000000001</v>
      </c>
      <c r="N207" s="550">
        <v>3.9399999999999998E-2</v>
      </c>
      <c r="O207" s="589">
        <v>2.6440000000000002E-2</v>
      </c>
      <c r="P207" s="549">
        <v>0.80672100000000002</v>
      </c>
      <c r="Q207" s="550">
        <v>0.112829</v>
      </c>
      <c r="R207" s="588">
        <v>0.54804799999999998</v>
      </c>
      <c r="S207" s="549">
        <v>0.14263799999999999</v>
      </c>
      <c r="T207" s="550">
        <v>3.9800000000000002E-2</v>
      </c>
      <c r="U207" s="589">
        <v>2.6412999999999999E-2</v>
      </c>
      <c r="V207" s="549">
        <v>0.89997199999999999</v>
      </c>
      <c r="W207" s="550">
        <v>0.113015</v>
      </c>
      <c r="X207" s="588">
        <v>0.86467799999999995</v>
      </c>
      <c r="Y207" s="549">
        <v>0.18099000000000001</v>
      </c>
      <c r="Z207" s="550">
        <v>4.8429E-2</v>
      </c>
      <c r="AA207" s="589">
        <v>3.3926999999999999E-2</v>
      </c>
    </row>
    <row r="208" spans="2:27" s="583" customFormat="1" ht="15.75" customHeight="1" x14ac:dyDescent="0.35">
      <c r="B208" s="490"/>
      <c r="C208" s="561" t="s">
        <v>506</v>
      </c>
      <c r="D208" s="549">
        <v>0.656196</v>
      </c>
      <c r="E208" s="550">
        <v>9.7811999999999996E-2</v>
      </c>
      <c r="F208" s="588">
        <v>0.42972300000000002</v>
      </c>
      <c r="G208" s="549">
        <v>6.9169999999999995E-2</v>
      </c>
      <c r="H208" s="550">
        <v>3.2523000000000003E-2</v>
      </c>
      <c r="I208" s="589">
        <v>1.3833E-2</v>
      </c>
      <c r="J208" s="549">
        <v>0.57384400000000002</v>
      </c>
      <c r="K208" s="550">
        <v>9.2466000000000007E-2</v>
      </c>
      <c r="L208" s="588">
        <v>0.34737099999999999</v>
      </c>
      <c r="M208" s="549">
        <v>5.7332000000000001E-2</v>
      </c>
      <c r="N208" s="550">
        <v>3.0745000000000001E-2</v>
      </c>
      <c r="O208" s="589">
        <v>1.2059E-2</v>
      </c>
      <c r="P208" s="549">
        <v>0.61818799999999996</v>
      </c>
      <c r="Q208" s="550">
        <v>9.2469999999999997E-2</v>
      </c>
      <c r="R208" s="588">
        <v>0.39171499999999998</v>
      </c>
      <c r="S208" s="549">
        <v>7.9482999999999998E-2</v>
      </c>
      <c r="T208" s="550">
        <v>3.0745999999999999E-2</v>
      </c>
      <c r="U208" s="589">
        <v>1.1191E-2</v>
      </c>
      <c r="V208" s="549">
        <v>0.69391499999999995</v>
      </c>
      <c r="W208" s="550">
        <v>9.2473E-2</v>
      </c>
      <c r="X208" s="588">
        <v>0.69391499999999995</v>
      </c>
      <c r="Y208" s="549">
        <v>0.11540499999999999</v>
      </c>
      <c r="Z208" s="550">
        <v>3.9301000000000003E-2</v>
      </c>
      <c r="AA208" s="589">
        <v>1.8759000000000001E-2</v>
      </c>
    </row>
    <row r="209" spans="2:27" s="583" customFormat="1" ht="15.75" customHeight="1" x14ac:dyDescent="0.35">
      <c r="B209" s="490"/>
      <c r="C209" s="562" t="s">
        <v>507</v>
      </c>
      <c r="D209" s="549">
        <v>0</v>
      </c>
      <c r="E209" s="550">
        <v>0</v>
      </c>
      <c r="F209" s="588">
        <v>0</v>
      </c>
      <c r="G209" s="549">
        <v>0</v>
      </c>
      <c r="H209" s="550">
        <v>0</v>
      </c>
      <c r="I209" s="589">
        <v>0</v>
      </c>
      <c r="J209" s="549">
        <v>0</v>
      </c>
      <c r="K209" s="550">
        <v>0</v>
      </c>
      <c r="L209" s="588">
        <v>0</v>
      </c>
      <c r="M209" s="549">
        <v>0</v>
      </c>
      <c r="N209" s="550">
        <v>0</v>
      </c>
      <c r="O209" s="589">
        <v>0</v>
      </c>
      <c r="P209" s="549">
        <v>0</v>
      </c>
      <c r="Q209" s="550">
        <v>0</v>
      </c>
      <c r="R209" s="588">
        <v>0</v>
      </c>
      <c r="S209" s="549">
        <v>0</v>
      </c>
      <c r="T209" s="550">
        <v>0</v>
      </c>
      <c r="U209" s="589">
        <v>0</v>
      </c>
      <c r="V209" s="549">
        <v>0</v>
      </c>
      <c r="W209" s="550">
        <v>0</v>
      </c>
      <c r="X209" s="588">
        <v>0</v>
      </c>
      <c r="Y209" s="549">
        <v>0</v>
      </c>
      <c r="Z209" s="550">
        <v>0</v>
      </c>
      <c r="AA209" s="589">
        <v>0</v>
      </c>
    </row>
    <row r="210" spans="2:27" s="583" customFormat="1" ht="15.75" customHeight="1" x14ac:dyDescent="0.35">
      <c r="B210" s="490"/>
      <c r="C210" s="562" t="s">
        <v>508</v>
      </c>
      <c r="D210" s="549">
        <v>0.656196</v>
      </c>
      <c r="E210" s="550">
        <v>9.7811999999999996E-2</v>
      </c>
      <c r="F210" s="588">
        <v>0.42972300000000002</v>
      </c>
      <c r="G210" s="549">
        <v>6.9169999999999995E-2</v>
      </c>
      <c r="H210" s="550">
        <v>3.2523000000000003E-2</v>
      </c>
      <c r="I210" s="589">
        <v>1.3833E-2</v>
      </c>
      <c r="J210" s="549">
        <v>0.57384400000000002</v>
      </c>
      <c r="K210" s="550">
        <v>9.2466000000000007E-2</v>
      </c>
      <c r="L210" s="588">
        <v>0.34737099999999999</v>
      </c>
      <c r="M210" s="549">
        <v>5.7332000000000001E-2</v>
      </c>
      <c r="N210" s="550">
        <v>3.0745000000000001E-2</v>
      </c>
      <c r="O210" s="589">
        <v>1.2059E-2</v>
      </c>
      <c r="P210" s="549">
        <v>0.61818799999999996</v>
      </c>
      <c r="Q210" s="550">
        <v>9.2469999999999997E-2</v>
      </c>
      <c r="R210" s="588">
        <v>0.39171499999999998</v>
      </c>
      <c r="S210" s="549">
        <v>7.9482999999999998E-2</v>
      </c>
      <c r="T210" s="550">
        <v>3.0745999999999999E-2</v>
      </c>
      <c r="U210" s="589">
        <v>1.1191E-2</v>
      </c>
      <c r="V210" s="549">
        <v>0.69391499999999995</v>
      </c>
      <c r="W210" s="550">
        <v>9.2473E-2</v>
      </c>
      <c r="X210" s="588">
        <v>0.69391499999999995</v>
      </c>
      <c r="Y210" s="549">
        <v>0.11540499999999999</v>
      </c>
      <c r="Z210" s="550">
        <v>3.9301000000000003E-2</v>
      </c>
      <c r="AA210" s="589">
        <v>1.8759000000000001E-2</v>
      </c>
    </row>
    <row r="211" spans="2:27" s="583" customFormat="1" ht="15.75" customHeight="1" x14ac:dyDescent="0.35">
      <c r="B211" s="490"/>
      <c r="C211" s="561" t="s">
        <v>509</v>
      </c>
      <c r="D211" s="549">
        <v>4.0000000000000001E-3</v>
      </c>
      <c r="E211" s="550">
        <v>0</v>
      </c>
      <c r="F211" s="588">
        <v>3.0600000000000001E-4</v>
      </c>
      <c r="G211" s="549">
        <v>3.8000000000000002E-5</v>
      </c>
      <c r="H211" s="550">
        <v>0</v>
      </c>
      <c r="I211" s="589">
        <v>3.9999999999999998E-6</v>
      </c>
      <c r="J211" s="549">
        <v>4.0000000000000001E-3</v>
      </c>
      <c r="K211" s="550">
        <v>0</v>
      </c>
      <c r="L211" s="588">
        <v>3.9599999999999998E-4</v>
      </c>
      <c r="M211" s="549">
        <v>4.8999999999999998E-5</v>
      </c>
      <c r="N211" s="550">
        <v>0</v>
      </c>
      <c r="O211" s="589">
        <v>5.0000000000000004E-6</v>
      </c>
      <c r="P211" s="549">
        <v>4.0000000000000001E-3</v>
      </c>
      <c r="Q211" s="550">
        <v>0</v>
      </c>
      <c r="R211" s="588">
        <v>3.5959999999999998E-3</v>
      </c>
      <c r="S211" s="549">
        <v>4.4200000000000001E-4</v>
      </c>
      <c r="T211" s="550">
        <v>0</v>
      </c>
      <c r="U211" s="589">
        <v>6.0000000000000002E-5</v>
      </c>
      <c r="V211" s="549">
        <v>4.0000000000000001E-3</v>
      </c>
      <c r="W211" s="550">
        <v>0</v>
      </c>
      <c r="X211" s="588">
        <v>3.0600000000000001E-4</v>
      </c>
      <c r="Y211" s="549">
        <v>3.8000000000000002E-5</v>
      </c>
      <c r="Z211" s="550">
        <v>0</v>
      </c>
      <c r="AA211" s="589">
        <v>3.0000000000000001E-6</v>
      </c>
    </row>
    <row r="212" spans="2:27" s="583" customFormat="1" ht="15.75" customHeight="1" x14ac:dyDescent="0.35">
      <c r="B212" s="490"/>
      <c r="C212" s="561" t="s">
        <v>510</v>
      </c>
      <c r="D212" s="549">
        <v>0.21345700000000001</v>
      </c>
      <c r="E212" s="550">
        <v>2.4211E-2</v>
      </c>
      <c r="F212" s="588">
        <v>0.180281</v>
      </c>
      <c r="G212" s="549">
        <v>6.6846000000000003E-2</v>
      </c>
      <c r="H212" s="550">
        <v>9.4219999999999998E-3</v>
      </c>
      <c r="I212" s="589">
        <v>1.5616E-2</v>
      </c>
      <c r="J212" s="549">
        <v>0.18779899999999999</v>
      </c>
      <c r="K212" s="550">
        <v>2.0027E-2</v>
      </c>
      <c r="L212" s="588">
        <v>0.15956400000000001</v>
      </c>
      <c r="M212" s="549">
        <v>6.3059000000000004E-2</v>
      </c>
      <c r="N212" s="550">
        <v>8.6549999999999995E-3</v>
      </c>
      <c r="O212" s="589">
        <v>1.4376999999999999E-2</v>
      </c>
      <c r="P212" s="549">
        <v>0.184533</v>
      </c>
      <c r="Q212" s="550">
        <v>2.0358999999999999E-2</v>
      </c>
      <c r="R212" s="588">
        <v>0.15273700000000001</v>
      </c>
      <c r="S212" s="549">
        <v>6.2713000000000005E-2</v>
      </c>
      <c r="T212" s="550">
        <v>9.0539999999999995E-3</v>
      </c>
      <c r="U212" s="589">
        <v>1.5162E-2</v>
      </c>
      <c r="V212" s="549">
        <v>0.20205699999999999</v>
      </c>
      <c r="W212" s="550">
        <v>2.0542000000000001E-2</v>
      </c>
      <c r="X212" s="588">
        <v>0.170457</v>
      </c>
      <c r="Y212" s="549">
        <v>6.5546999999999994E-2</v>
      </c>
      <c r="Z212" s="550">
        <v>9.1280000000000007E-3</v>
      </c>
      <c r="AA212" s="589">
        <v>1.5165E-2</v>
      </c>
    </row>
    <row r="213" spans="2:27" s="583" customFormat="1" ht="15.75" customHeight="1" x14ac:dyDescent="0.35">
      <c r="B213" s="490"/>
      <c r="C213" s="562" t="s">
        <v>511</v>
      </c>
      <c r="D213" s="549">
        <v>3.7983999999999997E-2</v>
      </c>
      <c r="E213" s="550">
        <v>9.0300000000000005E-4</v>
      </c>
      <c r="F213" s="588">
        <v>2.1314E-2</v>
      </c>
      <c r="G213" s="549">
        <v>1.5730000000000001E-2</v>
      </c>
      <c r="H213" s="550">
        <v>1.268E-3</v>
      </c>
      <c r="I213" s="589">
        <v>1.3159999999999999E-3</v>
      </c>
      <c r="J213" s="549">
        <v>2.0774000000000001E-2</v>
      </c>
      <c r="K213" s="550">
        <v>1.15E-3</v>
      </c>
      <c r="L213" s="588">
        <v>1.9376000000000001E-2</v>
      </c>
      <c r="M213" s="549">
        <v>1.3899999999999999E-2</v>
      </c>
      <c r="N213" s="550">
        <v>1.601E-3</v>
      </c>
      <c r="O213" s="589">
        <v>1.328E-3</v>
      </c>
      <c r="P213" s="549">
        <v>2.1566999999999999E-2</v>
      </c>
      <c r="Q213" s="550">
        <v>8.6399999999999997E-4</v>
      </c>
      <c r="R213" s="588">
        <v>2.0168999999999999E-2</v>
      </c>
      <c r="S213" s="549">
        <v>1.4158E-2</v>
      </c>
      <c r="T213" s="550">
        <v>1.181E-3</v>
      </c>
      <c r="U213" s="589">
        <v>1.0430000000000001E-3</v>
      </c>
      <c r="V213" s="549">
        <v>2.0625000000000001E-2</v>
      </c>
      <c r="W213" s="550">
        <v>9.6500000000000004E-4</v>
      </c>
      <c r="X213" s="588">
        <v>1.9226E-2</v>
      </c>
      <c r="Y213" s="549">
        <v>1.3688000000000001E-2</v>
      </c>
      <c r="Z213" s="550">
        <v>1.322E-3</v>
      </c>
      <c r="AA213" s="589">
        <v>1.175E-3</v>
      </c>
    </row>
    <row r="214" spans="2:27" s="583" customFormat="1" ht="15.75" customHeight="1" x14ac:dyDescent="0.35">
      <c r="B214" s="490"/>
      <c r="C214" s="563" t="s">
        <v>512</v>
      </c>
      <c r="D214" s="549">
        <v>0.17547299999999999</v>
      </c>
      <c r="E214" s="550">
        <v>2.3307999999999999E-2</v>
      </c>
      <c r="F214" s="588">
        <v>0.158967</v>
      </c>
      <c r="G214" s="549">
        <v>5.1116000000000002E-2</v>
      </c>
      <c r="H214" s="550">
        <v>8.1539999999999998E-3</v>
      </c>
      <c r="I214" s="589">
        <v>1.43E-2</v>
      </c>
      <c r="J214" s="549">
        <v>0.16702500000000001</v>
      </c>
      <c r="K214" s="550">
        <v>1.8877000000000001E-2</v>
      </c>
      <c r="L214" s="588">
        <v>0.14018800000000001</v>
      </c>
      <c r="M214" s="549">
        <v>4.9159000000000001E-2</v>
      </c>
      <c r="N214" s="550">
        <v>7.0540000000000004E-3</v>
      </c>
      <c r="O214" s="589">
        <v>1.3049E-2</v>
      </c>
      <c r="P214" s="549">
        <v>0.162966</v>
      </c>
      <c r="Q214" s="550">
        <v>1.9494999999999998E-2</v>
      </c>
      <c r="R214" s="588">
        <v>0.13256799999999999</v>
      </c>
      <c r="S214" s="549">
        <v>4.8555000000000001E-2</v>
      </c>
      <c r="T214" s="550">
        <v>7.8729999999999998E-3</v>
      </c>
      <c r="U214" s="589">
        <v>1.4119E-2</v>
      </c>
      <c r="V214" s="549">
        <v>0.18143200000000001</v>
      </c>
      <c r="W214" s="550">
        <v>1.9577000000000001E-2</v>
      </c>
      <c r="X214" s="588">
        <v>0.151231</v>
      </c>
      <c r="Y214" s="549">
        <v>5.1859000000000002E-2</v>
      </c>
      <c r="Z214" s="550">
        <v>7.8059999999999996E-3</v>
      </c>
      <c r="AA214" s="589">
        <v>1.3990000000000001E-2</v>
      </c>
    </row>
    <row r="215" spans="2:27" s="583" customFormat="1" ht="15.75" customHeight="1" x14ac:dyDescent="0.35">
      <c r="B215" s="490"/>
      <c r="C215" s="556" t="s">
        <v>487</v>
      </c>
      <c r="D215" s="549">
        <v>0</v>
      </c>
      <c r="E215" s="550">
        <v>0</v>
      </c>
      <c r="F215" s="588">
        <v>0</v>
      </c>
      <c r="G215" s="549">
        <v>0</v>
      </c>
      <c r="H215" s="550">
        <v>0</v>
      </c>
      <c r="I215" s="589">
        <v>0</v>
      </c>
      <c r="J215" s="549">
        <v>0</v>
      </c>
      <c r="K215" s="550">
        <v>0</v>
      </c>
      <c r="L215" s="588">
        <v>0</v>
      </c>
      <c r="M215" s="549">
        <v>0</v>
      </c>
      <c r="N215" s="550">
        <v>0</v>
      </c>
      <c r="O215" s="589">
        <v>0</v>
      </c>
      <c r="P215" s="549">
        <v>0</v>
      </c>
      <c r="Q215" s="550">
        <v>0</v>
      </c>
      <c r="R215" s="588">
        <v>0</v>
      </c>
      <c r="S215" s="549">
        <v>0</v>
      </c>
      <c r="T215" s="550">
        <v>0</v>
      </c>
      <c r="U215" s="589">
        <v>0</v>
      </c>
      <c r="V215" s="549">
        <v>0</v>
      </c>
      <c r="W215" s="550">
        <v>0</v>
      </c>
      <c r="X215" s="588">
        <v>0</v>
      </c>
      <c r="Y215" s="549">
        <v>0</v>
      </c>
      <c r="Z215" s="550">
        <v>0</v>
      </c>
      <c r="AA215" s="589">
        <v>0</v>
      </c>
    </row>
    <row r="216" spans="2:27" s="463" customFormat="1" ht="15.75" hidden="1" customHeight="1" x14ac:dyDescent="0.35">
      <c r="B216" s="490"/>
      <c r="C216" s="565"/>
      <c r="D216" s="558"/>
      <c r="E216" s="566"/>
      <c r="F216" s="590"/>
      <c r="G216" s="558"/>
      <c r="H216" s="566"/>
      <c r="I216" s="591"/>
      <c r="J216" s="558"/>
      <c r="K216" s="566"/>
      <c r="L216" s="590"/>
      <c r="M216" s="558"/>
      <c r="N216" s="566"/>
      <c r="O216" s="591"/>
      <c r="P216" s="558"/>
      <c r="Q216" s="566"/>
      <c r="R216" s="590"/>
      <c r="S216" s="558"/>
      <c r="T216" s="566"/>
      <c r="U216" s="591"/>
      <c r="V216" s="558"/>
      <c r="W216" s="566"/>
      <c r="X216" s="590"/>
      <c r="Y216" s="558"/>
      <c r="Z216" s="566"/>
      <c r="AA216" s="591"/>
    </row>
    <row r="217" spans="2:27" s="583" customFormat="1" ht="15.75" customHeight="1" x14ac:dyDescent="0.35">
      <c r="B217" s="490"/>
      <c r="C217" s="568" t="s">
        <v>513</v>
      </c>
      <c r="D217" s="592"/>
      <c r="E217" s="593"/>
      <c r="F217" s="594"/>
      <c r="G217" s="592"/>
      <c r="H217" s="593"/>
      <c r="I217" s="595"/>
      <c r="J217" s="592"/>
      <c r="K217" s="593"/>
      <c r="L217" s="594"/>
      <c r="M217" s="592"/>
      <c r="N217" s="593"/>
      <c r="O217" s="595"/>
      <c r="P217" s="592"/>
      <c r="Q217" s="593"/>
      <c r="R217" s="594"/>
      <c r="S217" s="592"/>
      <c r="T217" s="593"/>
      <c r="U217" s="595"/>
      <c r="V217" s="592"/>
      <c r="W217" s="593"/>
      <c r="X217" s="594"/>
      <c r="Y217" s="592"/>
      <c r="Z217" s="593"/>
      <c r="AA217" s="595"/>
    </row>
    <row r="218" spans="2:27" s="583" customFormat="1" ht="19.5" customHeight="1" thickBot="1" x14ac:dyDescent="0.4">
      <c r="B218" s="502"/>
      <c r="C218" s="574" t="s">
        <v>518</v>
      </c>
      <c r="D218" s="596"/>
      <c r="E218" s="597"/>
      <c r="F218" s="598"/>
      <c r="G218" s="596"/>
      <c r="H218" s="597"/>
      <c r="I218" s="599"/>
      <c r="J218" s="596"/>
      <c r="K218" s="597"/>
      <c r="L218" s="598"/>
      <c r="M218" s="596"/>
      <c r="N218" s="597"/>
      <c r="O218" s="599"/>
      <c r="P218" s="596"/>
      <c r="Q218" s="597"/>
      <c r="R218" s="598"/>
      <c r="S218" s="596"/>
      <c r="T218" s="597"/>
      <c r="U218" s="599"/>
      <c r="V218" s="596"/>
      <c r="W218" s="597"/>
      <c r="X218" s="598"/>
      <c r="Y218" s="596"/>
      <c r="Z218" s="597"/>
      <c r="AA218" s="599"/>
    </row>
    <row r="219" spans="2:27" s="583" customFormat="1" ht="17.25" customHeight="1" x14ac:dyDescent="0.35">
      <c r="B219" s="507"/>
      <c r="C219" s="463"/>
      <c r="D219" s="507" t="s">
        <v>490</v>
      </c>
      <c r="E219" s="463"/>
      <c r="F219" s="463"/>
      <c r="G219" s="463"/>
      <c r="H219" s="463"/>
      <c r="I219" s="463"/>
      <c r="J219" s="463"/>
      <c r="K219" s="463"/>
      <c r="L219" s="463"/>
      <c r="M219" s="463"/>
      <c r="N219" s="463"/>
      <c r="O219" s="463"/>
      <c r="P219" s="463"/>
      <c r="Q219" s="463"/>
      <c r="R219" s="463"/>
      <c r="S219" s="463"/>
      <c r="T219" s="463"/>
      <c r="U219" s="463"/>
    </row>
    <row r="220" spans="2:27" s="583" customFormat="1" ht="23.5" x14ac:dyDescent="0.55000000000000004">
      <c r="B220" s="600"/>
      <c r="D220" s="601"/>
      <c r="E220" s="601"/>
      <c r="F220" s="601"/>
      <c r="G220" s="601"/>
      <c r="H220" s="601"/>
      <c r="I220" s="601"/>
      <c r="J220" s="601"/>
      <c r="K220" s="601"/>
      <c r="L220" s="601"/>
      <c r="M220" s="601"/>
      <c r="N220" s="601"/>
      <c r="O220" s="601"/>
      <c r="P220" s="463"/>
      <c r="Q220" s="463"/>
      <c r="R220" s="463"/>
      <c r="S220" s="463"/>
      <c r="T220" s="463"/>
      <c r="U220" s="463"/>
    </row>
    <row r="221" spans="2:27" s="583" customFormat="1" ht="24" thickBot="1" x14ac:dyDescent="0.6">
      <c r="B221" s="600"/>
      <c r="D221" s="601"/>
      <c r="E221" s="601"/>
      <c r="F221" s="601"/>
      <c r="G221" s="601"/>
      <c r="H221" s="601"/>
      <c r="I221" s="601"/>
      <c r="J221" s="601"/>
      <c r="K221" s="601"/>
      <c r="L221" s="601"/>
      <c r="M221" s="601"/>
      <c r="N221" s="601"/>
      <c r="O221" s="601"/>
      <c r="P221" s="463"/>
      <c r="Q221" s="463"/>
      <c r="R221" s="463"/>
      <c r="S221" s="463"/>
      <c r="T221" s="463"/>
      <c r="U221" s="463"/>
    </row>
    <row r="222" spans="2:27" s="583" customFormat="1" ht="32.25" customHeight="1" thickBot="1" x14ac:dyDescent="0.6">
      <c r="B222" s="459"/>
      <c r="C222" s="465"/>
      <c r="D222" s="472" t="s">
        <v>500</v>
      </c>
      <c r="E222" s="473"/>
      <c r="F222" s="473"/>
      <c r="G222" s="473"/>
      <c r="H222" s="473"/>
      <c r="I222" s="473"/>
      <c r="J222" s="473"/>
      <c r="K222" s="473"/>
      <c r="L222" s="473"/>
      <c r="M222" s="473"/>
      <c r="N222" s="473"/>
      <c r="O222" s="473"/>
      <c r="P222" s="473" t="str">
        <f>D222</f>
        <v>IRB Approach</v>
      </c>
      <c r="Q222" s="473"/>
      <c r="R222" s="473"/>
      <c r="S222" s="473"/>
      <c r="T222" s="473"/>
      <c r="U222" s="473"/>
      <c r="V222" s="473"/>
      <c r="W222" s="473"/>
      <c r="X222" s="473"/>
      <c r="Y222" s="473"/>
      <c r="Z222" s="473"/>
      <c r="AA222" s="474"/>
    </row>
    <row r="223" spans="2:27" s="583" customFormat="1" ht="32.25" customHeight="1" thickBot="1" x14ac:dyDescent="0.6">
      <c r="B223" s="459"/>
      <c r="C223" s="465"/>
      <c r="D223" s="472" t="s">
        <v>12</v>
      </c>
      <c r="E223" s="473"/>
      <c r="F223" s="473"/>
      <c r="G223" s="473"/>
      <c r="H223" s="473"/>
      <c r="I223" s="474"/>
      <c r="J223" s="472" t="s">
        <v>13</v>
      </c>
      <c r="K223" s="473"/>
      <c r="L223" s="473"/>
      <c r="M223" s="473"/>
      <c r="N223" s="473"/>
      <c r="O223" s="474"/>
      <c r="P223" s="472" t="s">
        <v>14</v>
      </c>
      <c r="Q223" s="473"/>
      <c r="R223" s="473"/>
      <c r="S223" s="473"/>
      <c r="T223" s="473"/>
      <c r="U223" s="474"/>
      <c r="V223" s="472" t="s">
        <v>15</v>
      </c>
      <c r="W223" s="473"/>
      <c r="X223" s="473"/>
      <c r="Y223" s="473"/>
      <c r="Z223" s="473"/>
      <c r="AA223" s="474"/>
    </row>
    <row r="224" spans="2:27" s="583" customFormat="1" ht="51" customHeight="1" x14ac:dyDescent="0.55000000000000004">
      <c r="B224" s="475"/>
      <c r="C224" s="465"/>
      <c r="D224" s="476" t="s">
        <v>466</v>
      </c>
      <c r="E224" s="538"/>
      <c r="F224" s="539" t="s">
        <v>467</v>
      </c>
      <c r="G224" s="540" t="s">
        <v>468</v>
      </c>
      <c r="H224" s="541"/>
      <c r="I224" s="542" t="s">
        <v>470</v>
      </c>
      <c r="J224" s="476" t="s">
        <v>466</v>
      </c>
      <c r="K224" s="538"/>
      <c r="L224" s="539" t="s">
        <v>467</v>
      </c>
      <c r="M224" s="540" t="s">
        <v>468</v>
      </c>
      <c r="N224" s="541"/>
      <c r="O224" s="542" t="s">
        <v>470</v>
      </c>
      <c r="P224" s="476" t="s">
        <v>466</v>
      </c>
      <c r="Q224" s="538"/>
      <c r="R224" s="539" t="s">
        <v>467</v>
      </c>
      <c r="S224" s="540" t="s">
        <v>468</v>
      </c>
      <c r="T224" s="541"/>
      <c r="U224" s="542" t="s">
        <v>470</v>
      </c>
      <c r="V224" s="476" t="s">
        <v>466</v>
      </c>
      <c r="W224" s="538"/>
      <c r="X224" s="539" t="s">
        <v>467</v>
      </c>
      <c r="Y224" s="540" t="s">
        <v>468</v>
      </c>
      <c r="Z224" s="541"/>
      <c r="AA224" s="542" t="s">
        <v>470</v>
      </c>
    </row>
    <row r="225" spans="2:27" s="583" customFormat="1" ht="33" customHeight="1" thickBot="1" x14ac:dyDescent="0.6">
      <c r="B225" s="584">
        <v>9</v>
      </c>
      <c r="C225" s="480" t="s">
        <v>11</v>
      </c>
      <c r="D225" s="544"/>
      <c r="E225" s="545" t="s">
        <v>501</v>
      </c>
      <c r="F225" s="546"/>
      <c r="G225" s="544"/>
      <c r="H225" s="545" t="s">
        <v>501</v>
      </c>
      <c r="I225" s="547"/>
      <c r="J225" s="544"/>
      <c r="K225" s="545" t="s">
        <v>501</v>
      </c>
      <c r="L225" s="546"/>
      <c r="M225" s="544"/>
      <c r="N225" s="545" t="s">
        <v>501</v>
      </c>
      <c r="O225" s="547"/>
      <c r="P225" s="544"/>
      <c r="Q225" s="545" t="s">
        <v>501</v>
      </c>
      <c r="R225" s="546"/>
      <c r="S225" s="544"/>
      <c r="T225" s="545" t="s">
        <v>501</v>
      </c>
      <c r="U225" s="547"/>
      <c r="V225" s="544"/>
      <c r="W225" s="545" t="s">
        <v>501</v>
      </c>
      <c r="X225" s="546"/>
      <c r="Y225" s="544"/>
      <c r="Z225" s="545" t="s">
        <v>501</v>
      </c>
      <c r="AA225" s="547"/>
    </row>
    <row r="226" spans="2:27" s="583" customFormat="1" ht="15.75" customHeight="1" x14ac:dyDescent="0.35">
      <c r="B226" s="485" t="s">
        <v>706</v>
      </c>
      <c r="C226" s="548" t="s">
        <v>502</v>
      </c>
      <c r="D226" s="549">
        <v>0</v>
      </c>
      <c r="E226" s="550">
        <v>0</v>
      </c>
      <c r="F226" s="585">
        <v>0</v>
      </c>
      <c r="G226" s="586">
        <v>0</v>
      </c>
      <c r="H226" s="553">
        <v>0</v>
      </c>
      <c r="I226" s="587">
        <v>0</v>
      </c>
      <c r="J226" s="549">
        <v>0</v>
      </c>
      <c r="K226" s="550">
        <v>0</v>
      </c>
      <c r="L226" s="585">
        <v>0</v>
      </c>
      <c r="M226" s="586">
        <v>0</v>
      </c>
      <c r="N226" s="553">
        <v>0</v>
      </c>
      <c r="O226" s="587">
        <v>0</v>
      </c>
      <c r="P226" s="549">
        <v>0</v>
      </c>
      <c r="Q226" s="550">
        <v>0</v>
      </c>
      <c r="R226" s="585">
        <v>0</v>
      </c>
      <c r="S226" s="586">
        <v>0</v>
      </c>
      <c r="T226" s="553">
        <v>0</v>
      </c>
      <c r="U226" s="587">
        <v>0</v>
      </c>
      <c r="V226" s="549">
        <v>0</v>
      </c>
      <c r="W226" s="550">
        <v>0</v>
      </c>
      <c r="X226" s="585">
        <v>0</v>
      </c>
      <c r="Y226" s="586">
        <v>0</v>
      </c>
      <c r="Z226" s="553">
        <v>0</v>
      </c>
      <c r="AA226" s="587">
        <v>0</v>
      </c>
    </row>
    <row r="227" spans="2:27" s="583" customFormat="1" ht="15.75" customHeight="1" x14ac:dyDescent="0.35">
      <c r="B227" s="490"/>
      <c r="C227" s="555" t="s">
        <v>477</v>
      </c>
      <c r="D227" s="549">
        <v>1605.3129590000001</v>
      </c>
      <c r="E227" s="550">
        <v>0</v>
      </c>
      <c r="F227" s="588">
        <v>823.01402099999996</v>
      </c>
      <c r="G227" s="549">
        <v>246.34918400000001</v>
      </c>
      <c r="H227" s="550">
        <v>0</v>
      </c>
      <c r="I227" s="589">
        <v>8.8363019999999999</v>
      </c>
      <c r="J227" s="549">
        <v>1854.300479</v>
      </c>
      <c r="K227" s="550">
        <v>0</v>
      </c>
      <c r="L227" s="588">
        <v>1052.037257</v>
      </c>
      <c r="M227" s="549">
        <v>330.42348299999998</v>
      </c>
      <c r="N227" s="550">
        <v>0</v>
      </c>
      <c r="O227" s="589">
        <v>8.2412639999999993</v>
      </c>
      <c r="P227" s="549">
        <v>1730.43415</v>
      </c>
      <c r="Q227" s="550">
        <v>0</v>
      </c>
      <c r="R227" s="588">
        <v>1018.117919</v>
      </c>
      <c r="S227" s="549">
        <v>384.97086400000001</v>
      </c>
      <c r="T227" s="550">
        <v>0</v>
      </c>
      <c r="U227" s="589">
        <v>6.9852220000000003</v>
      </c>
      <c r="V227" s="549">
        <v>2427.529415</v>
      </c>
      <c r="W227" s="550">
        <v>0</v>
      </c>
      <c r="X227" s="588">
        <v>1767.1890350000001</v>
      </c>
      <c r="Y227" s="549">
        <v>453.92284899999999</v>
      </c>
      <c r="Z227" s="550">
        <v>0</v>
      </c>
      <c r="AA227" s="589">
        <v>6.9233919999999998</v>
      </c>
    </row>
    <row r="228" spans="2:27" s="583" customFormat="1" ht="15.75" customHeight="1" x14ac:dyDescent="0.35">
      <c r="B228" s="490"/>
      <c r="C228" s="556" t="s">
        <v>503</v>
      </c>
      <c r="D228" s="549">
        <v>8354.5873270000011</v>
      </c>
      <c r="E228" s="550">
        <v>8.7721300000000006</v>
      </c>
      <c r="F228" s="588">
        <v>5505.7911750000012</v>
      </c>
      <c r="G228" s="549">
        <v>3520.7751400000002</v>
      </c>
      <c r="H228" s="550">
        <v>1.071882</v>
      </c>
      <c r="I228" s="589">
        <v>34.479649999999999</v>
      </c>
      <c r="J228" s="549">
        <v>8195.9332689999992</v>
      </c>
      <c r="K228" s="550">
        <v>11.116972000000001</v>
      </c>
      <c r="L228" s="588">
        <v>5105.9893140000004</v>
      </c>
      <c r="M228" s="549">
        <v>3651.2836649999999</v>
      </c>
      <c r="N228" s="550">
        <v>1.233187</v>
      </c>
      <c r="O228" s="589">
        <v>29.203351000000001</v>
      </c>
      <c r="P228" s="549">
        <v>8491.2691489999997</v>
      </c>
      <c r="Q228" s="550">
        <v>10.398619999999999</v>
      </c>
      <c r="R228" s="588">
        <v>5624.6507089999986</v>
      </c>
      <c r="S228" s="549">
        <v>4236.6490910000002</v>
      </c>
      <c r="T228" s="550">
        <v>1.2361249999999999</v>
      </c>
      <c r="U228" s="589">
        <v>23.395579000000001</v>
      </c>
      <c r="V228" s="549">
        <v>8847.6042600000001</v>
      </c>
      <c r="W228" s="550">
        <v>4.9822579999999999</v>
      </c>
      <c r="X228" s="588">
        <v>5618.0654219999997</v>
      </c>
      <c r="Y228" s="549">
        <v>4213.0667839999996</v>
      </c>
      <c r="Z228" s="550">
        <v>0.46036300000000002</v>
      </c>
      <c r="AA228" s="589">
        <v>21.691402</v>
      </c>
    </row>
    <row r="229" spans="2:27" s="583" customFormat="1" ht="15.75" customHeight="1" x14ac:dyDescent="0.35">
      <c r="B229" s="490"/>
      <c r="C229" s="557" t="s">
        <v>504</v>
      </c>
      <c r="D229" s="549">
        <v>938.436241</v>
      </c>
      <c r="E229" s="550">
        <v>0</v>
      </c>
      <c r="F229" s="588">
        <v>798.91058799999996</v>
      </c>
      <c r="G229" s="549">
        <v>309.25457799999998</v>
      </c>
      <c r="H229" s="550">
        <v>0</v>
      </c>
      <c r="I229" s="589">
        <v>3.7153809999999998</v>
      </c>
      <c r="J229" s="549">
        <v>1189.3522029999999</v>
      </c>
      <c r="K229" s="550">
        <v>0</v>
      </c>
      <c r="L229" s="588">
        <v>1050.658508</v>
      </c>
      <c r="M229" s="549">
        <v>507.86959300000001</v>
      </c>
      <c r="N229" s="550">
        <v>0</v>
      </c>
      <c r="O229" s="589">
        <v>5.8400210000000001</v>
      </c>
      <c r="P229" s="549">
        <v>1247.2114349999999</v>
      </c>
      <c r="Q229" s="550">
        <v>0</v>
      </c>
      <c r="R229" s="588">
        <v>1100.643834</v>
      </c>
      <c r="S229" s="549">
        <v>471.92321800000002</v>
      </c>
      <c r="T229" s="550">
        <v>0</v>
      </c>
      <c r="U229" s="589">
        <v>5.7172479999999997</v>
      </c>
      <c r="V229" s="549">
        <v>1280.0122759999999</v>
      </c>
      <c r="W229" s="550">
        <v>0</v>
      </c>
      <c r="X229" s="588">
        <v>1174.5123349999999</v>
      </c>
      <c r="Y229" s="549">
        <v>515.10705800000005</v>
      </c>
      <c r="Z229" s="550">
        <v>0</v>
      </c>
      <c r="AA229" s="589">
        <v>5.1491509999999998</v>
      </c>
    </row>
    <row r="230" spans="2:27" s="583" customFormat="1" ht="15.75" customHeight="1" x14ac:dyDescent="0.35">
      <c r="B230" s="490"/>
      <c r="C230" s="557" t="s">
        <v>505</v>
      </c>
      <c r="D230" s="549">
        <v>10.287533</v>
      </c>
      <c r="E230" s="550">
        <v>0.27759099999999998</v>
      </c>
      <c r="F230" s="588">
        <v>5.6616140000000001</v>
      </c>
      <c r="G230" s="549">
        <v>3.2966039999999999</v>
      </c>
      <c r="H230" s="550">
        <v>2.0125000000000001E-2</v>
      </c>
      <c r="I230" s="589">
        <v>4.6360999999999999E-2</v>
      </c>
      <c r="J230" s="549">
        <v>9.0783869999999993</v>
      </c>
      <c r="K230" s="550">
        <v>0.27616400000000002</v>
      </c>
      <c r="L230" s="588">
        <v>5.0469210000000002</v>
      </c>
      <c r="M230" s="549">
        <v>3.4403450000000002</v>
      </c>
      <c r="N230" s="550">
        <v>2.0022000000000002E-2</v>
      </c>
      <c r="O230" s="589">
        <v>4.9024999999999999E-2</v>
      </c>
      <c r="P230" s="549">
        <v>8.378679</v>
      </c>
      <c r="Q230" s="550">
        <v>0</v>
      </c>
      <c r="R230" s="588">
        <v>4.4096869999999999</v>
      </c>
      <c r="S230" s="549">
        <v>2.931683</v>
      </c>
      <c r="T230" s="550">
        <v>0</v>
      </c>
      <c r="U230" s="589">
        <v>3.6234000000000002E-2</v>
      </c>
      <c r="V230" s="549">
        <v>7.4076449999999996</v>
      </c>
      <c r="W230" s="550">
        <v>0</v>
      </c>
      <c r="X230" s="588">
        <v>3.3981050000000002</v>
      </c>
      <c r="Y230" s="549">
        <v>2.1662940000000002</v>
      </c>
      <c r="Z230" s="550">
        <v>0</v>
      </c>
      <c r="AA230" s="589">
        <v>2.4246E-2</v>
      </c>
    </row>
    <row r="231" spans="2:27" s="583" customFormat="1" ht="15.75" customHeight="1" x14ac:dyDescent="0.35">
      <c r="B231" s="490"/>
      <c r="C231" s="556" t="s">
        <v>480</v>
      </c>
      <c r="D231" s="549">
        <v>142.50573900000001</v>
      </c>
      <c r="E231" s="550">
        <v>2.3688959999999999</v>
      </c>
      <c r="F231" s="588">
        <v>139.70324400000001</v>
      </c>
      <c r="G231" s="549">
        <v>42.845618999999999</v>
      </c>
      <c r="H231" s="550">
        <v>0.59216999999999997</v>
      </c>
      <c r="I231" s="589">
        <v>1.2854749999999999</v>
      </c>
      <c r="J231" s="549">
        <v>139.18652700000001</v>
      </c>
      <c r="K231" s="550">
        <v>2.3675769999999998</v>
      </c>
      <c r="L231" s="588">
        <v>136.14840000000001</v>
      </c>
      <c r="M231" s="549">
        <v>39.997236000000001</v>
      </c>
      <c r="N231" s="550">
        <v>0.62472499999999997</v>
      </c>
      <c r="O231" s="589">
        <v>1.1049469999999999</v>
      </c>
      <c r="P231" s="549">
        <v>145.19647399999999</v>
      </c>
      <c r="Q231" s="550">
        <v>2.4272109999999998</v>
      </c>
      <c r="R231" s="588">
        <v>142.409356</v>
      </c>
      <c r="S231" s="549">
        <v>40.330303000000001</v>
      </c>
      <c r="T231" s="550">
        <v>0.65015299999999998</v>
      </c>
      <c r="U231" s="589">
        <v>1.1461980000000001</v>
      </c>
      <c r="V231" s="549">
        <v>145.75364500000001</v>
      </c>
      <c r="W231" s="550">
        <v>2.364312</v>
      </c>
      <c r="X231" s="588">
        <v>141.71601999999999</v>
      </c>
      <c r="Y231" s="549">
        <v>39.625292000000002</v>
      </c>
      <c r="Z231" s="550">
        <v>0.62035099999999999</v>
      </c>
      <c r="AA231" s="589">
        <v>1.015514</v>
      </c>
    </row>
    <row r="232" spans="2:27" s="583" customFormat="1" ht="15.75" customHeight="1" x14ac:dyDescent="0.35">
      <c r="B232" s="490"/>
      <c r="C232" s="561" t="s">
        <v>506</v>
      </c>
      <c r="D232" s="549">
        <v>136.71888999999999</v>
      </c>
      <c r="E232" s="550">
        <v>2.0215369999999999</v>
      </c>
      <c r="F232" s="588">
        <v>134.64971199999999</v>
      </c>
      <c r="G232" s="549">
        <v>41.173664000000002</v>
      </c>
      <c r="H232" s="550">
        <v>0.477516</v>
      </c>
      <c r="I232" s="589">
        <v>1.054548</v>
      </c>
      <c r="J232" s="549">
        <v>133.25391099999999</v>
      </c>
      <c r="K232" s="550">
        <v>2.0749970000000002</v>
      </c>
      <c r="L232" s="588">
        <v>131.01639900000001</v>
      </c>
      <c r="M232" s="549">
        <v>38.287722000000002</v>
      </c>
      <c r="N232" s="550">
        <v>0.52568400000000004</v>
      </c>
      <c r="O232" s="589">
        <v>0.89023699999999995</v>
      </c>
      <c r="P232" s="549">
        <v>138.96857</v>
      </c>
      <c r="Q232" s="550">
        <v>2.1241850000000002</v>
      </c>
      <c r="R232" s="588">
        <v>136.73237399999999</v>
      </c>
      <c r="S232" s="549">
        <v>38.539504000000001</v>
      </c>
      <c r="T232" s="550">
        <v>0.54941300000000004</v>
      </c>
      <c r="U232" s="589">
        <v>0.92744000000000004</v>
      </c>
      <c r="V232" s="549">
        <v>140.401366</v>
      </c>
      <c r="W232" s="550">
        <v>2.0372650000000001</v>
      </c>
      <c r="X232" s="588">
        <v>137.10919699999999</v>
      </c>
      <c r="Y232" s="549">
        <v>38.152279999999998</v>
      </c>
      <c r="Z232" s="550">
        <v>0.52044100000000004</v>
      </c>
      <c r="AA232" s="589">
        <v>0.80308500000000005</v>
      </c>
    </row>
    <row r="233" spans="2:27" s="583" customFormat="1" ht="15.75" customHeight="1" x14ac:dyDescent="0.35">
      <c r="B233" s="490"/>
      <c r="C233" s="562" t="s">
        <v>507</v>
      </c>
      <c r="D233" s="549">
        <v>0</v>
      </c>
      <c r="E233" s="550">
        <v>0</v>
      </c>
      <c r="F233" s="588">
        <v>0</v>
      </c>
      <c r="G233" s="549">
        <v>0</v>
      </c>
      <c r="H233" s="550">
        <v>0</v>
      </c>
      <c r="I233" s="589">
        <v>0</v>
      </c>
      <c r="J233" s="549">
        <v>0</v>
      </c>
      <c r="K233" s="550">
        <v>0</v>
      </c>
      <c r="L233" s="588">
        <v>0</v>
      </c>
      <c r="M233" s="549">
        <v>0</v>
      </c>
      <c r="N233" s="550">
        <v>0</v>
      </c>
      <c r="O233" s="589">
        <v>0</v>
      </c>
      <c r="P233" s="549">
        <v>0</v>
      </c>
      <c r="Q233" s="550">
        <v>0</v>
      </c>
      <c r="R233" s="588">
        <v>0</v>
      </c>
      <c r="S233" s="549">
        <v>0</v>
      </c>
      <c r="T233" s="550">
        <v>0</v>
      </c>
      <c r="U233" s="589">
        <v>0</v>
      </c>
      <c r="V233" s="549">
        <v>0</v>
      </c>
      <c r="W233" s="550">
        <v>0</v>
      </c>
      <c r="X233" s="588">
        <v>0</v>
      </c>
      <c r="Y233" s="549">
        <v>0</v>
      </c>
      <c r="Z233" s="550">
        <v>0</v>
      </c>
      <c r="AA233" s="589">
        <v>0</v>
      </c>
    </row>
    <row r="234" spans="2:27" s="583" customFormat="1" ht="15.75" customHeight="1" x14ac:dyDescent="0.35">
      <c r="B234" s="490"/>
      <c r="C234" s="562" t="s">
        <v>508</v>
      </c>
      <c r="D234" s="549">
        <v>136.71888999999999</v>
      </c>
      <c r="E234" s="550">
        <v>2.0215369999999999</v>
      </c>
      <c r="F234" s="588">
        <v>134.64971199999999</v>
      </c>
      <c r="G234" s="549">
        <v>41.173664000000002</v>
      </c>
      <c r="H234" s="550">
        <v>0.477516</v>
      </c>
      <c r="I234" s="589">
        <v>1.054548</v>
      </c>
      <c r="J234" s="549">
        <v>133.25391099999999</v>
      </c>
      <c r="K234" s="550">
        <v>2.0749970000000002</v>
      </c>
      <c r="L234" s="588">
        <v>131.01639900000001</v>
      </c>
      <c r="M234" s="549">
        <v>38.287722000000002</v>
      </c>
      <c r="N234" s="550">
        <v>0.52568400000000004</v>
      </c>
      <c r="O234" s="589">
        <v>0.89023699999999995</v>
      </c>
      <c r="P234" s="549">
        <v>138.96857</v>
      </c>
      <c r="Q234" s="550">
        <v>2.1241850000000002</v>
      </c>
      <c r="R234" s="588">
        <v>136.73237399999999</v>
      </c>
      <c r="S234" s="549">
        <v>38.539504000000001</v>
      </c>
      <c r="T234" s="550">
        <v>0.54941300000000004</v>
      </c>
      <c r="U234" s="589">
        <v>0.92744000000000004</v>
      </c>
      <c r="V234" s="549">
        <v>140.401366</v>
      </c>
      <c r="W234" s="550">
        <v>2.0372650000000001</v>
      </c>
      <c r="X234" s="588">
        <v>137.10919699999999</v>
      </c>
      <c r="Y234" s="549">
        <v>38.152279999999998</v>
      </c>
      <c r="Z234" s="550">
        <v>0.52044100000000004</v>
      </c>
      <c r="AA234" s="589">
        <v>0.80308500000000005</v>
      </c>
    </row>
    <row r="235" spans="2:27" s="583" customFormat="1" ht="15.75" customHeight="1" x14ac:dyDescent="0.35">
      <c r="B235" s="490"/>
      <c r="C235" s="561" t="s">
        <v>509</v>
      </c>
      <c r="D235" s="549">
        <v>5.0000000000000001E-3</v>
      </c>
      <c r="E235" s="550">
        <v>0</v>
      </c>
      <c r="F235" s="588">
        <v>1.5E-3</v>
      </c>
      <c r="G235" s="549">
        <v>8.1000000000000004E-5</v>
      </c>
      <c r="H235" s="550">
        <v>0</v>
      </c>
      <c r="I235" s="589">
        <v>9.9999999999999995E-7</v>
      </c>
      <c r="J235" s="549">
        <v>5.0000000000000001E-3</v>
      </c>
      <c r="K235" s="550">
        <v>0</v>
      </c>
      <c r="L235" s="588">
        <v>1.145E-3</v>
      </c>
      <c r="M235" s="549">
        <v>4.3999999999999999E-5</v>
      </c>
      <c r="N235" s="550">
        <v>0</v>
      </c>
      <c r="O235" s="589">
        <v>0</v>
      </c>
      <c r="P235" s="549">
        <v>5.0000000000000001E-3</v>
      </c>
      <c r="Q235" s="550">
        <v>0</v>
      </c>
      <c r="R235" s="588">
        <v>1.9710000000000001E-3</v>
      </c>
      <c r="S235" s="549">
        <v>6.7000000000000002E-5</v>
      </c>
      <c r="T235" s="550">
        <v>0</v>
      </c>
      <c r="U235" s="589">
        <v>9.9999999999999995E-7</v>
      </c>
      <c r="V235" s="549">
        <v>5.0000000000000001E-3</v>
      </c>
      <c r="W235" s="550">
        <v>0</v>
      </c>
      <c r="X235" s="588">
        <v>1.854E-3</v>
      </c>
      <c r="Y235" s="549">
        <v>1.11E-4</v>
      </c>
      <c r="Z235" s="550">
        <v>0</v>
      </c>
      <c r="AA235" s="589">
        <v>9.0000000000000002E-6</v>
      </c>
    </row>
    <row r="236" spans="2:27" s="583" customFormat="1" ht="15.75" customHeight="1" x14ac:dyDescent="0.35">
      <c r="B236" s="490"/>
      <c r="C236" s="561" t="s">
        <v>510</v>
      </c>
      <c r="D236" s="549">
        <v>5.7818490000000002</v>
      </c>
      <c r="E236" s="550">
        <v>0.34735899999999997</v>
      </c>
      <c r="F236" s="588">
        <v>5.0520319999999996</v>
      </c>
      <c r="G236" s="549">
        <v>1.6718740000000001</v>
      </c>
      <c r="H236" s="550">
        <v>0.11465400000000001</v>
      </c>
      <c r="I236" s="589">
        <v>0.23092599999999999</v>
      </c>
      <c r="J236" s="549">
        <v>5.9276160000000004</v>
      </c>
      <c r="K236" s="550">
        <v>0.29258000000000001</v>
      </c>
      <c r="L236" s="588">
        <v>5.1308569999999998</v>
      </c>
      <c r="M236" s="549">
        <v>1.70947</v>
      </c>
      <c r="N236" s="550">
        <v>9.9042000000000005E-2</v>
      </c>
      <c r="O236" s="589">
        <v>0.21471000000000001</v>
      </c>
      <c r="P236" s="549">
        <v>6.2229039999999998</v>
      </c>
      <c r="Q236" s="550">
        <v>0.30302600000000002</v>
      </c>
      <c r="R236" s="588">
        <v>5.6750109999999996</v>
      </c>
      <c r="S236" s="549">
        <v>1.790732</v>
      </c>
      <c r="T236" s="550">
        <v>0.10074</v>
      </c>
      <c r="U236" s="589">
        <v>0.21875700000000001</v>
      </c>
      <c r="V236" s="549">
        <v>5.3472790000000003</v>
      </c>
      <c r="W236" s="550">
        <v>0.32704699999999998</v>
      </c>
      <c r="X236" s="588">
        <v>4.6049689999999996</v>
      </c>
      <c r="Y236" s="549">
        <v>1.472901</v>
      </c>
      <c r="Z236" s="550">
        <v>9.9909999999999999E-2</v>
      </c>
      <c r="AA236" s="589">
        <v>0.21242</v>
      </c>
    </row>
    <row r="237" spans="2:27" s="583" customFormat="1" ht="15.75" customHeight="1" x14ac:dyDescent="0.35">
      <c r="B237" s="490"/>
      <c r="C237" s="562" t="s">
        <v>511</v>
      </c>
      <c r="D237" s="549">
        <v>7.3099999999999999E-4</v>
      </c>
      <c r="E237" s="550">
        <v>4.9600000000000002E-4</v>
      </c>
      <c r="F237" s="588">
        <v>7.3099999999999999E-4</v>
      </c>
      <c r="G237" s="549">
        <v>7.5299999999999998E-4</v>
      </c>
      <c r="H237" s="550">
        <v>0</v>
      </c>
      <c r="I237" s="589">
        <v>5.62E-4</v>
      </c>
      <c r="J237" s="549">
        <v>7.6400000000000003E-4</v>
      </c>
      <c r="K237" s="550">
        <v>5.9800000000000001E-4</v>
      </c>
      <c r="L237" s="588">
        <v>7.6400000000000003E-4</v>
      </c>
      <c r="M237" s="549">
        <v>1.0660000000000001E-3</v>
      </c>
      <c r="N237" s="550">
        <v>6.1399999999999996E-4</v>
      </c>
      <c r="O237" s="589">
        <v>5.3200000000000003E-4</v>
      </c>
      <c r="P237" s="549">
        <v>3.7500000000000001E-4</v>
      </c>
      <c r="Q237" s="550">
        <v>2.22E-4</v>
      </c>
      <c r="R237" s="588">
        <v>3.7500000000000001E-4</v>
      </c>
      <c r="S237" s="549">
        <v>7.5699999999999997E-4</v>
      </c>
      <c r="T237" s="550">
        <v>2.6699999999999998E-4</v>
      </c>
      <c r="U237" s="589">
        <v>2.4899999999999998E-4</v>
      </c>
      <c r="V237" s="549">
        <v>4.5899999999999999E-4</v>
      </c>
      <c r="W237" s="550">
        <v>2.2699999999999999E-4</v>
      </c>
      <c r="X237" s="588">
        <v>4.5899999999999999E-4</v>
      </c>
      <c r="Y237" s="549">
        <v>2.5890000000000002E-3</v>
      </c>
      <c r="Z237" s="550">
        <v>1.011E-3</v>
      </c>
      <c r="AA237" s="589">
        <v>1.7699999999999999E-4</v>
      </c>
    </row>
    <row r="238" spans="2:27" s="583" customFormat="1" ht="15.75" customHeight="1" x14ac:dyDescent="0.35">
      <c r="B238" s="490"/>
      <c r="C238" s="563" t="s">
        <v>512</v>
      </c>
      <c r="D238" s="549">
        <v>5.7811180000000002</v>
      </c>
      <c r="E238" s="550">
        <v>0.34686299999999998</v>
      </c>
      <c r="F238" s="588">
        <v>5.0513009999999996</v>
      </c>
      <c r="G238" s="549">
        <v>1.6711210000000001</v>
      </c>
      <c r="H238" s="550">
        <v>0.11465400000000001</v>
      </c>
      <c r="I238" s="589">
        <v>0.23036400000000001</v>
      </c>
      <c r="J238" s="549">
        <v>5.9268520000000002</v>
      </c>
      <c r="K238" s="550">
        <v>0.29198200000000002</v>
      </c>
      <c r="L238" s="588">
        <v>5.1300929999999996</v>
      </c>
      <c r="M238" s="549">
        <v>1.708404</v>
      </c>
      <c r="N238" s="550">
        <v>9.8428000000000002E-2</v>
      </c>
      <c r="O238" s="589">
        <v>0.21417800000000001</v>
      </c>
      <c r="P238" s="549">
        <v>6.2225289999999998</v>
      </c>
      <c r="Q238" s="550">
        <v>0.30280400000000002</v>
      </c>
      <c r="R238" s="588">
        <v>5.6746359999999996</v>
      </c>
      <c r="S238" s="549">
        <v>1.7899750000000001</v>
      </c>
      <c r="T238" s="550">
        <v>0.10047300000000001</v>
      </c>
      <c r="U238" s="589">
        <v>0.21850800000000001</v>
      </c>
      <c r="V238" s="549">
        <v>5.3468200000000001</v>
      </c>
      <c r="W238" s="550">
        <v>0.32682</v>
      </c>
      <c r="X238" s="588">
        <v>4.6045100000000003</v>
      </c>
      <c r="Y238" s="549">
        <v>1.4703120000000001</v>
      </c>
      <c r="Z238" s="550">
        <v>9.8899000000000001E-2</v>
      </c>
      <c r="AA238" s="589">
        <v>0.21224299999999999</v>
      </c>
    </row>
    <row r="239" spans="2:27" s="583" customFormat="1" ht="15.75" customHeight="1" x14ac:dyDescent="0.35">
      <c r="B239" s="490"/>
      <c r="C239" s="556" t="s">
        <v>487</v>
      </c>
      <c r="D239" s="549">
        <v>114.335865</v>
      </c>
      <c r="E239" s="550">
        <v>0</v>
      </c>
      <c r="F239" s="588">
        <v>114.335865</v>
      </c>
      <c r="G239" s="549">
        <v>273.818578</v>
      </c>
      <c r="H239" s="550">
        <v>0</v>
      </c>
      <c r="I239" s="589">
        <v>2.0535130000000001</v>
      </c>
      <c r="J239" s="549">
        <v>118.596301</v>
      </c>
      <c r="K239" s="550">
        <v>0</v>
      </c>
      <c r="L239" s="588">
        <v>118.596301</v>
      </c>
      <c r="M239" s="549">
        <v>282.17364900000001</v>
      </c>
      <c r="N239" s="550">
        <v>0</v>
      </c>
      <c r="O239" s="589">
        <v>0.87987499999999996</v>
      </c>
      <c r="P239" s="549">
        <v>130.00945200000001</v>
      </c>
      <c r="Q239" s="550">
        <v>0</v>
      </c>
      <c r="R239" s="588">
        <v>130.00945200000001</v>
      </c>
      <c r="S239" s="549">
        <v>305.46591699999999</v>
      </c>
      <c r="T239" s="550">
        <v>0</v>
      </c>
      <c r="U239" s="589">
        <v>1.529282</v>
      </c>
      <c r="V239" s="549">
        <v>137.853509</v>
      </c>
      <c r="W239" s="550">
        <v>0</v>
      </c>
      <c r="X239" s="588">
        <v>137.853509</v>
      </c>
      <c r="Y239" s="549">
        <v>312.75676800000002</v>
      </c>
      <c r="Z239" s="550">
        <v>0</v>
      </c>
      <c r="AA239" s="589">
        <v>0</v>
      </c>
    </row>
    <row r="240" spans="2:27" s="463" customFormat="1" ht="15.75" hidden="1" customHeight="1" x14ac:dyDescent="0.35">
      <c r="B240" s="490"/>
      <c r="C240" s="565"/>
      <c r="D240" s="558"/>
      <c r="E240" s="566"/>
      <c r="F240" s="590"/>
      <c r="G240" s="558"/>
      <c r="H240" s="566"/>
      <c r="I240" s="591"/>
      <c r="J240" s="558"/>
      <c r="K240" s="566"/>
      <c r="L240" s="590"/>
      <c r="M240" s="558"/>
      <c r="N240" s="566"/>
      <c r="O240" s="591"/>
      <c r="P240" s="558"/>
      <c r="Q240" s="566"/>
      <c r="R240" s="590"/>
      <c r="S240" s="558"/>
      <c r="T240" s="566"/>
      <c r="U240" s="591"/>
      <c r="V240" s="558"/>
      <c r="W240" s="566"/>
      <c r="X240" s="590"/>
      <c r="Y240" s="558"/>
      <c r="Z240" s="566"/>
      <c r="AA240" s="591"/>
    </row>
    <row r="241" spans="2:27" s="583" customFormat="1" ht="15.75" customHeight="1" x14ac:dyDescent="0.35">
      <c r="B241" s="490"/>
      <c r="C241" s="568" t="s">
        <v>513</v>
      </c>
      <c r="D241" s="592"/>
      <c r="E241" s="593"/>
      <c r="F241" s="594"/>
      <c r="G241" s="592"/>
      <c r="H241" s="593"/>
      <c r="I241" s="595"/>
      <c r="J241" s="592"/>
      <c r="K241" s="593"/>
      <c r="L241" s="594"/>
      <c r="M241" s="592"/>
      <c r="N241" s="593"/>
      <c r="O241" s="595"/>
      <c r="P241" s="592"/>
      <c r="Q241" s="593"/>
      <c r="R241" s="594"/>
      <c r="S241" s="592"/>
      <c r="T241" s="593"/>
      <c r="U241" s="595"/>
      <c r="V241" s="592"/>
      <c r="W241" s="593"/>
      <c r="X241" s="594"/>
      <c r="Y241" s="592"/>
      <c r="Z241" s="593"/>
      <c r="AA241" s="595"/>
    </row>
    <row r="242" spans="2:27" s="583" customFormat="1" ht="19.5" customHeight="1" thickBot="1" x14ac:dyDescent="0.4">
      <c r="B242" s="502"/>
      <c r="C242" s="574" t="s">
        <v>518</v>
      </c>
      <c r="D242" s="596"/>
      <c r="E242" s="597"/>
      <c r="F242" s="598"/>
      <c r="G242" s="596"/>
      <c r="H242" s="597"/>
      <c r="I242" s="599"/>
      <c r="J242" s="596"/>
      <c r="K242" s="597"/>
      <c r="L242" s="598"/>
      <c r="M242" s="596"/>
      <c r="N242" s="597"/>
      <c r="O242" s="599"/>
      <c r="P242" s="596"/>
      <c r="Q242" s="597"/>
      <c r="R242" s="598"/>
      <c r="S242" s="596"/>
      <c r="T242" s="597"/>
      <c r="U242" s="599"/>
      <c r="V242" s="596"/>
      <c r="W242" s="597"/>
      <c r="X242" s="598"/>
      <c r="Y242" s="596"/>
      <c r="Z242" s="597"/>
      <c r="AA242" s="599"/>
    </row>
    <row r="243" spans="2:27" s="583" customFormat="1" ht="17.25" customHeight="1" x14ac:dyDescent="0.35">
      <c r="B243" s="507"/>
      <c r="C243" s="463"/>
      <c r="D243" s="507" t="s">
        <v>490</v>
      </c>
      <c r="E243" s="463"/>
      <c r="F243" s="463"/>
      <c r="G243" s="463"/>
      <c r="H243" s="463"/>
      <c r="I243" s="463"/>
      <c r="J243" s="463"/>
      <c r="K243" s="463"/>
      <c r="L243" s="463"/>
      <c r="M243" s="463"/>
      <c r="N243" s="463"/>
      <c r="O243" s="463"/>
      <c r="P243" s="463"/>
      <c r="Q243" s="463"/>
      <c r="R243" s="463"/>
      <c r="S243" s="463"/>
      <c r="T243" s="463"/>
      <c r="U243" s="463"/>
    </row>
    <row r="244" spans="2:27" s="583" customFormat="1" ht="23.5" x14ac:dyDescent="0.55000000000000004">
      <c r="B244" s="600"/>
      <c r="D244" s="601"/>
      <c r="E244" s="601"/>
      <c r="F244" s="601"/>
      <c r="G244" s="601"/>
      <c r="H244" s="601"/>
      <c r="I244" s="601"/>
      <c r="J244" s="601"/>
      <c r="K244" s="601"/>
      <c r="L244" s="601"/>
      <c r="M244" s="601"/>
      <c r="N244" s="601"/>
      <c r="O244" s="601"/>
      <c r="P244" s="463"/>
      <c r="Q244" s="463"/>
      <c r="R244" s="463"/>
      <c r="S244" s="463"/>
      <c r="T244" s="463"/>
      <c r="U244" s="463"/>
    </row>
    <row r="245" spans="2:27" s="583" customFormat="1" ht="24" thickBot="1" x14ac:dyDescent="0.6">
      <c r="B245" s="600"/>
      <c r="D245" s="601"/>
      <c r="E245" s="601"/>
      <c r="F245" s="601"/>
      <c r="G245" s="601"/>
      <c r="H245" s="601"/>
      <c r="I245" s="601"/>
      <c r="J245" s="601"/>
      <c r="K245" s="601"/>
      <c r="L245" s="601"/>
      <c r="M245" s="601"/>
      <c r="N245" s="601"/>
      <c r="O245" s="601"/>
      <c r="P245" s="463"/>
      <c r="Q245" s="463"/>
      <c r="R245" s="463"/>
      <c r="S245" s="463"/>
      <c r="T245" s="463"/>
      <c r="U245" s="463"/>
    </row>
    <row r="246" spans="2:27" s="583" customFormat="1" ht="32.25" customHeight="1" thickBot="1" x14ac:dyDescent="0.6">
      <c r="B246" s="459"/>
      <c r="C246" s="465"/>
      <c r="D246" s="472" t="s">
        <v>500</v>
      </c>
      <c r="E246" s="473"/>
      <c r="F246" s="473"/>
      <c r="G246" s="473"/>
      <c r="H246" s="473"/>
      <c r="I246" s="473"/>
      <c r="J246" s="473"/>
      <c r="K246" s="473"/>
      <c r="L246" s="473"/>
      <c r="M246" s="473"/>
      <c r="N246" s="473"/>
      <c r="O246" s="473"/>
      <c r="P246" s="473" t="str">
        <f>D246</f>
        <v>IRB Approach</v>
      </c>
      <c r="Q246" s="473"/>
      <c r="R246" s="473"/>
      <c r="S246" s="473"/>
      <c r="T246" s="473"/>
      <c r="U246" s="473"/>
      <c r="V246" s="473"/>
      <c r="W246" s="473"/>
      <c r="X246" s="473"/>
      <c r="Y246" s="473"/>
      <c r="Z246" s="473"/>
      <c r="AA246" s="474"/>
    </row>
    <row r="247" spans="2:27" s="583" customFormat="1" ht="32.25" customHeight="1" thickBot="1" x14ac:dyDescent="0.6">
      <c r="B247" s="459"/>
      <c r="C247" s="465"/>
      <c r="D247" s="472" t="s">
        <v>12</v>
      </c>
      <c r="E247" s="473"/>
      <c r="F247" s="473"/>
      <c r="G247" s="473"/>
      <c r="H247" s="473"/>
      <c r="I247" s="474"/>
      <c r="J247" s="472" t="s">
        <v>13</v>
      </c>
      <c r="K247" s="473"/>
      <c r="L247" s="473"/>
      <c r="M247" s="473"/>
      <c r="N247" s="473"/>
      <c r="O247" s="474"/>
      <c r="P247" s="472" t="s">
        <v>14</v>
      </c>
      <c r="Q247" s="473"/>
      <c r="R247" s="473"/>
      <c r="S247" s="473"/>
      <c r="T247" s="473"/>
      <c r="U247" s="474"/>
      <c r="V247" s="472" t="s">
        <v>15</v>
      </c>
      <c r="W247" s="473"/>
      <c r="X247" s="473"/>
      <c r="Y247" s="473"/>
      <c r="Z247" s="473"/>
      <c r="AA247" s="474"/>
    </row>
    <row r="248" spans="2:27" s="583" customFormat="1" ht="51" customHeight="1" x14ac:dyDescent="0.55000000000000004">
      <c r="B248" s="475"/>
      <c r="C248" s="465"/>
      <c r="D248" s="476" t="s">
        <v>466</v>
      </c>
      <c r="E248" s="538"/>
      <c r="F248" s="539" t="s">
        <v>467</v>
      </c>
      <c r="G248" s="540" t="s">
        <v>468</v>
      </c>
      <c r="H248" s="541"/>
      <c r="I248" s="542" t="s">
        <v>470</v>
      </c>
      <c r="J248" s="476" t="s">
        <v>466</v>
      </c>
      <c r="K248" s="538"/>
      <c r="L248" s="539" t="s">
        <v>467</v>
      </c>
      <c r="M248" s="540" t="s">
        <v>468</v>
      </c>
      <c r="N248" s="541"/>
      <c r="O248" s="542" t="s">
        <v>470</v>
      </c>
      <c r="P248" s="476" t="s">
        <v>466</v>
      </c>
      <c r="Q248" s="538"/>
      <c r="R248" s="539" t="s">
        <v>467</v>
      </c>
      <c r="S248" s="540" t="s">
        <v>468</v>
      </c>
      <c r="T248" s="541"/>
      <c r="U248" s="542" t="s">
        <v>470</v>
      </c>
      <c r="V248" s="476" t="s">
        <v>466</v>
      </c>
      <c r="W248" s="538"/>
      <c r="X248" s="539" t="s">
        <v>467</v>
      </c>
      <c r="Y248" s="540" t="s">
        <v>468</v>
      </c>
      <c r="Z248" s="541"/>
      <c r="AA248" s="542" t="s">
        <v>470</v>
      </c>
    </row>
    <row r="249" spans="2:27" s="583" customFormat="1" ht="33" customHeight="1" thickBot="1" x14ac:dyDescent="0.6">
      <c r="B249" s="584">
        <v>10</v>
      </c>
      <c r="C249" s="480" t="s">
        <v>11</v>
      </c>
      <c r="D249" s="544"/>
      <c r="E249" s="545" t="s">
        <v>501</v>
      </c>
      <c r="F249" s="546"/>
      <c r="G249" s="544"/>
      <c r="H249" s="545" t="s">
        <v>501</v>
      </c>
      <c r="I249" s="547"/>
      <c r="J249" s="544"/>
      <c r="K249" s="545" t="s">
        <v>501</v>
      </c>
      <c r="L249" s="546"/>
      <c r="M249" s="544"/>
      <c r="N249" s="545" t="s">
        <v>501</v>
      </c>
      <c r="O249" s="547"/>
      <c r="P249" s="544"/>
      <c r="Q249" s="545" t="s">
        <v>501</v>
      </c>
      <c r="R249" s="546"/>
      <c r="S249" s="544"/>
      <c r="T249" s="545" t="s">
        <v>501</v>
      </c>
      <c r="U249" s="547"/>
      <c r="V249" s="544"/>
      <c r="W249" s="545" t="s">
        <v>501</v>
      </c>
      <c r="X249" s="546"/>
      <c r="Y249" s="544"/>
      <c r="Z249" s="545" t="s">
        <v>501</v>
      </c>
      <c r="AA249" s="547"/>
    </row>
    <row r="250" spans="2:27" s="583" customFormat="1" ht="15.75" customHeight="1" x14ac:dyDescent="0.35">
      <c r="B250" s="485" t="s">
        <v>707</v>
      </c>
      <c r="C250" s="548" t="s">
        <v>502</v>
      </c>
      <c r="D250" s="549">
        <v>0</v>
      </c>
      <c r="E250" s="550">
        <v>0</v>
      </c>
      <c r="F250" s="585">
        <v>0</v>
      </c>
      <c r="G250" s="586">
        <v>0</v>
      </c>
      <c r="H250" s="553">
        <v>0</v>
      </c>
      <c r="I250" s="587">
        <v>0</v>
      </c>
      <c r="J250" s="549">
        <v>0</v>
      </c>
      <c r="K250" s="550">
        <v>0</v>
      </c>
      <c r="L250" s="585">
        <v>0</v>
      </c>
      <c r="M250" s="586">
        <v>0</v>
      </c>
      <c r="N250" s="553">
        <v>0</v>
      </c>
      <c r="O250" s="587">
        <v>0</v>
      </c>
      <c r="P250" s="549">
        <v>0</v>
      </c>
      <c r="Q250" s="550">
        <v>0</v>
      </c>
      <c r="R250" s="585">
        <v>0</v>
      </c>
      <c r="S250" s="586">
        <v>0</v>
      </c>
      <c r="T250" s="553">
        <v>0</v>
      </c>
      <c r="U250" s="587">
        <v>0</v>
      </c>
      <c r="V250" s="549">
        <v>0</v>
      </c>
      <c r="W250" s="550">
        <v>0</v>
      </c>
      <c r="X250" s="585">
        <v>0</v>
      </c>
      <c r="Y250" s="586">
        <v>0</v>
      </c>
      <c r="Z250" s="553">
        <v>0</v>
      </c>
      <c r="AA250" s="587">
        <v>0</v>
      </c>
    </row>
    <row r="251" spans="2:27" s="583" customFormat="1" ht="15.75" customHeight="1" x14ac:dyDescent="0.35">
      <c r="B251" s="490"/>
      <c r="C251" s="555" t="s">
        <v>477</v>
      </c>
      <c r="D251" s="549">
        <v>1164.9404810000001</v>
      </c>
      <c r="E251" s="550">
        <v>0</v>
      </c>
      <c r="F251" s="588">
        <v>403.20298400000001</v>
      </c>
      <c r="G251" s="549">
        <v>126.740652</v>
      </c>
      <c r="H251" s="550">
        <v>0</v>
      </c>
      <c r="I251" s="589">
        <v>5.0047000000000001E-2</v>
      </c>
      <c r="J251" s="549">
        <v>1011.064514</v>
      </c>
      <c r="K251" s="550">
        <v>0</v>
      </c>
      <c r="L251" s="588">
        <v>417.373831</v>
      </c>
      <c r="M251" s="549">
        <v>127.870661</v>
      </c>
      <c r="N251" s="550">
        <v>0</v>
      </c>
      <c r="O251" s="589">
        <v>5.2104999999999999E-2</v>
      </c>
      <c r="P251" s="549">
        <v>1121.144538</v>
      </c>
      <c r="Q251" s="550">
        <v>0</v>
      </c>
      <c r="R251" s="588">
        <v>529.74722099999997</v>
      </c>
      <c r="S251" s="549">
        <v>155.08900199999999</v>
      </c>
      <c r="T251" s="550">
        <v>0</v>
      </c>
      <c r="U251" s="589">
        <v>5.8373000000000001E-2</v>
      </c>
      <c r="V251" s="549">
        <v>1126.1124580000001</v>
      </c>
      <c r="W251" s="550">
        <v>0</v>
      </c>
      <c r="X251" s="588">
        <v>554.09154100000001</v>
      </c>
      <c r="Y251" s="549">
        <v>186.63672299999999</v>
      </c>
      <c r="Z251" s="550">
        <v>0</v>
      </c>
      <c r="AA251" s="589">
        <v>6.1421999999999997E-2</v>
      </c>
    </row>
    <row r="252" spans="2:27" s="583" customFormat="1" ht="15.75" customHeight="1" x14ac:dyDescent="0.35">
      <c r="B252" s="490"/>
      <c r="C252" s="556" t="s">
        <v>503</v>
      </c>
      <c r="D252" s="549">
        <v>7619.3200340000003</v>
      </c>
      <c r="E252" s="550">
        <v>53.892709000000004</v>
      </c>
      <c r="F252" s="588">
        <v>2887.8276080000001</v>
      </c>
      <c r="G252" s="549">
        <v>2106.1332170000001</v>
      </c>
      <c r="H252" s="550">
        <v>15.346914999999999</v>
      </c>
      <c r="I252" s="589">
        <v>57.087339</v>
      </c>
      <c r="J252" s="549">
        <v>8335.3666550000016</v>
      </c>
      <c r="K252" s="550">
        <v>34.318188999999997</v>
      </c>
      <c r="L252" s="588">
        <v>3174.8884760000001</v>
      </c>
      <c r="M252" s="549">
        <v>2202.609015</v>
      </c>
      <c r="N252" s="550">
        <v>22.547972000000001</v>
      </c>
      <c r="O252" s="589">
        <v>44.788384999999998</v>
      </c>
      <c r="P252" s="549">
        <v>8643.7701300000008</v>
      </c>
      <c r="Q252" s="550">
        <v>35.101886999999998</v>
      </c>
      <c r="R252" s="588">
        <v>3281.5568640000001</v>
      </c>
      <c r="S252" s="549">
        <v>2342.4571350000001</v>
      </c>
      <c r="T252" s="550">
        <v>39.136668999999998</v>
      </c>
      <c r="U252" s="589">
        <v>50.916817000000002</v>
      </c>
      <c r="V252" s="549">
        <v>8752.6095409999998</v>
      </c>
      <c r="W252" s="550">
        <v>52.733505999999998</v>
      </c>
      <c r="X252" s="588">
        <v>3532.2621880000002</v>
      </c>
      <c r="Y252" s="549">
        <v>2340.5959560000001</v>
      </c>
      <c r="Z252" s="550">
        <v>44.068865000000002</v>
      </c>
      <c r="AA252" s="589">
        <v>50.452077000000003</v>
      </c>
    </row>
    <row r="253" spans="2:27" s="583" customFormat="1" ht="15.75" customHeight="1" x14ac:dyDescent="0.35">
      <c r="B253" s="490"/>
      <c r="C253" s="557" t="s">
        <v>504</v>
      </c>
      <c r="D253" s="549">
        <v>169.56609399999999</v>
      </c>
      <c r="E253" s="550">
        <v>52.932952</v>
      </c>
      <c r="F253" s="588">
        <v>155.844415</v>
      </c>
      <c r="G253" s="549">
        <v>56.908225000000002</v>
      </c>
      <c r="H253" s="550">
        <v>15.301439999999999</v>
      </c>
      <c r="I253" s="589">
        <v>40.888928</v>
      </c>
      <c r="J253" s="549">
        <v>155.964462</v>
      </c>
      <c r="K253" s="550">
        <v>31.597131999999998</v>
      </c>
      <c r="L253" s="588">
        <v>138.80665500000001</v>
      </c>
      <c r="M253" s="549">
        <v>73.210539999999995</v>
      </c>
      <c r="N253" s="550">
        <v>22.094652</v>
      </c>
      <c r="O253" s="589">
        <v>32.024233000000002</v>
      </c>
      <c r="P253" s="549">
        <v>265.35108700000001</v>
      </c>
      <c r="Q253" s="550">
        <v>31.594618000000001</v>
      </c>
      <c r="R253" s="588">
        <v>149.62319600000001</v>
      </c>
      <c r="S253" s="549">
        <v>90.856774999999999</v>
      </c>
      <c r="T253" s="550">
        <v>38.457444000000002</v>
      </c>
      <c r="U253" s="589">
        <v>32.307332000000002</v>
      </c>
      <c r="V253" s="549">
        <v>264.48798299999999</v>
      </c>
      <c r="W253" s="550">
        <v>31.592105</v>
      </c>
      <c r="X253" s="588">
        <v>154.376788</v>
      </c>
      <c r="Y253" s="549">
        <v>94.435739999999996</v>
      </c>
      <c r="Z253" s="550">
        <v>38.454383999999997</v>
      </c>
      <c r="AA253" s="589">
        <v>32.091344999999997</v>
      </c>
    </row>
    <row r="254" spans="2:27" s="583" customFormat="1" ht="15.75" customHeight="1" x14ac:dyDescent="0.35">
      <c r="B254" s="490"/>
      <c r="C254" s="557" t="s">
        <v>505</v>
      </c>
      <c r="D254" s="549">
        <v>0.50033300000000003</v>
      </c>
      <c r="E254" s="550">
        <v>0</v>
      </c>
      <c r="F254" s="588">
        <v>0.22994300000000001</v>
      </c>
      <c r="G254" s="549">
        <v>9.0858999999999995E-2</v>
      </c>
      <c r="H254" s="550">
        <v>0</v>
      </c>
      <c r="I254" s="589">
        <v>2.0999999999999999E-5</v>
      </c>
      <c r="J254" s="549">
        <v>0.80324799999999996</v>
      </c>
      <c r="K254" s="550">
        <v>0</v>
      </c>
      <c r="L254" s="588">
        <v>0.58282299999999998</v>
      </c>
      <c r="M254" s="549">
        <v>0.19343199999999999</v>
      </c>
      <c r="N254" s="550">
        <v>0</v>
      </c>
      <c r="O254" s="589">
        <v>3.9300000000000001E-4</v>
      </c>
      <c r="P254" s="549">
        <v>1.0631029999999999</v>
      </c>
      <c r="Q254" s="550">
        <v>0</v>
      </c>
      <c r="R254" s="588">
        <v>0.31599699999999997</v>
      </c>
      <c r="S254" s="549">
        <v>0.104758</v>
      </c>
      <c r="T254" s="550">
        <v>0</v>
      </c>
      <c r="U254" s="589">
        <v>1.2999999999999999E-5</v>
      </c>
      <c r="V254" s="549">
        <v>1.262308</v>
      </c>
      <c r="W254" s="550">
        <v>0</v>
      </c>
      <c r="X254" s="588">
        <v>0.469947</v>
      </c>
      <c r="Y254" s="549">
        <v>0.158496</v>
      </c>
      <c r="Z254" s="550">
        <v>0</v>
      </c>
      <c r="AA254" s="589">
        <v>5.8E-5</v>
      </c>
    </row>
    <row r="255" spans="2:27" s="583" customFormat="1" ht="15.75" customHeight="1" x14ac:dyDescent="0.35">
      <c r="B255" s="490"/>
      <c r="C255" s="556" t="s">
        <v>480</v>
      </c>
      <c r="D255" s="549">
        <v>20.119980000000002</v>
      </c>
      <c r="E255" s="550">
        <v>4.3381000000000003E-2</v>
      </c>
      <c r="F255" s="588">
        <v>19.548833999999999</v>
      </c>
      <c r="G255" s="549">
        <v>5.9422819999999996</v>
      </c>
      <c r="H255" s="550">
        <v>8.6800000000000002E-3</v>
      </c>
      <c r="I255" s="589">
        <v>5.3204000000000001E-2</v>
      </c>
      <c r="J255" s="549">
        <v>20.572209999999998</v>
      </c>
      <c r="K255" s="550">
        <v>4.3346000000000003E-2</v>
      </c>
      <c r="L255" s="588">
        <v>20.015319999999999</v>
      </c>
      <c r="M255" s="549">
        <v>8.0405540000000002</v>
      </c>
      <c r="N255" s="550">
        <v>1.2298E-2</v>
      </c>
      <c r="O255" s="589">
        <v>7.1457999999999994E-2</v>
      </c>
      <c r="P255" s="549">
        <v>21.624756000000001</v>
      </c>
      <c r="Q255" s="550">
        <v>4.1779999999999998E-2</v>
      </c>
      <c r="R255" s="588">
        <v>20.954135999999998</v>
      </c>
      <c r="S255" s="549">
        <v>7.5683720000000001</v>
      </c>
      <c r="T255" s="550">
        <v>1.0644000000000001E-2</v>
      </c>
      <c r="U255" s="589">
        <v>5.4202E-2</v>
      </c>
      <c r="V255" s="549">
        <v>22.361560000000001</v>
      </c>
      <c r="W255" s="550">
        <v>3.3078999999999997E-2</v>
      </c>
      <c r="X255" s="588">
        <v>21.672902000000001</v>
      </c>
      <c r="Y255" s="549">
        <v>6.4619629999999999</v>
      </c>
      <c r="Z255" s="550">
        <v>8.0129999999999993E-3</v>
      </c>
      <c r="AA255" s="589">
        <v>3.5626999999999999E-2</v>
      </c>
    </row>
    <row r="256" spans="2:27" s="583" customFormat="1" ht="15.75" customHeight="1" x14ac:dyDescent="0.35">
      <c r="B256" s="490"/>
      <c r="C256" s="561" t="s">
        <v>506</v>
      </c>
      <c r="D256" s="549">
        <v>17.361373</v>
      </c>
      <c r="E256" s="550">
        <v>3.6963999999999997E-2</v>
      </c>
      <c r="F256" s="588">
        <v>17.234528999999998</v>
      </c>
      <c r="G256" s="549">
        <v>5.3185510000000003</v>
      </c>
      <c r="H256" s="550">
        <v>6.9769999999999997E-3</v>
      </c>
      <c r="I256" s="589">
        <v>3.5064999999999999E-2</v>
      </c>
      <c r="J256" s="549">
        <v>19.118379000000001</v>
      </c>
      <c r="K256" s="550">
        <v>3.2328999999999997E-2</v>
      </c>
      <c r="L256" s="588">
        <v>19.008047999999999</v>
      </c>
      <c r="M256" s="549">
        <v>7.761317</v>
      </c>
      <c r="N256" s="550">
        <v>8.6479999999999994E-3</v>
      </c>
      <c r="O256" s="589">
        <v>6.0663000000000002E-2</v>
      </c>
      <c r="P256" s="549">
        <v>20.186906</v>
      </c>
      <c r="Q256" s="550">
        <v>2.6127999999999998E-2</v>
      </c>
      <c r="R256" s="588">
        <v>19.960681999999998</v>
      </c>
      <c r="S256" s="549">
        <v>7.3159080000000003</v>
      </c>
      <c r="T256" s="550">
        <v>6.9890000000000004E-3</v>
      </c>
      <c r="U256" s="589">
        <v>4.2214000000000002E-2</v>
      </c>
      <c r="V256" s="549">
        <v>20.897341000000001</v>
      </c>
      <c r="W256" s="550">
        <v>2.2534999999999999E-2</v>
      </c>
      <c r="X256" s="588">
        <v>20.671817000000001</v>
      </c>
      <c r="Y256" s="549">
        <v>6.2017249999999997</v>
      </c>
      <c r="Z256" s="550">
        <v>4.535E-3</v>
      </c>
      <c r="AA256" s="589">
        <v>2.0848999999999999E-2</v>
      </c>
    </row>
    <row r="257" spans="2:27" s="583" customFormat="1" ht="15.75" customHeight="1" x14ac:dyDescent="0.35">
      <c r="B257" s="490"/>
      <c r="C257" s="562" t="s">
        <v>507</v>
      </c>
      <c r="D257" s="549">
        <v>0</v>
      </c>
      <c r="E257" s="550">
        <v>0</v>
      </c>
      <c r="F257" s="588">
        <v>0</v>
      </c>
      <c r="G257" s="549">
        <v>0</v>
      </c>
      <c r="H257" s="550">
        <v>0</v>
      </c>
      <c r="I257" s="589">
        <v>0</v>
      </c>
      <c r="J257" s="549">
        <v>0</v>
      </c>
      <c r="K257" s="550">
        <v>0</v>
      </c>
      <c r="L257" s="588">
        <v>0</v>
      </c>
      <c r="M257" s="549">
        <v>0</v>
      </c>
      <c r="N257" s="550">
        <v>0</v>
      </c>
      <c r="O257" s="589">
        <v>0</v>
      </c>
      <c r="P257" s="549">
        <v>0</v>
      </c>
      <c r="Q257" s="550">
        <v>0</v>
      </c>
      <c r="R257" s="588">
        <v>0</v>
      </c>
      <c r="S257" s="549">
        <v>0</v>
      </c>
      <c r="T257" s="550">
        <v>0</v>
      </c>
      <c r="U257" s="589">
        <v>0</v>
      </c>
      <c r="V257" s="549">
        <v>0</v>
      </c>
      <c r="W257" s="550">
        <v>0</v>
      </c>
      <c r="X257" s="588">
        <v>0</v>
      </c>
      <c r="Y257" s="549">
        <v>0</v>
      </c>
      <c r="Z257" s="550">
        <v>0</v>
      </c>
      <c r="AA257" s="589">
        <v>0</v>
      </c>
    </row>
    <row r="258" spans="2:27" s="583" customFormat="1" ht="15.75" customHeight="1" x14ac:dyDescent="0.35">
      <c r="B258" s="490"/>
      <c r="C258" s="562" t="s">
        <v>508</v>
      </c>
      <c r="D258" s="549">
        <v>17.361373</v>
      </c>
      <c r="E258" s="550">
        <v>3.6963999999999997E-2</v>
      </c>
      <c r="F258" s="588">
        <v>17.234528999999998</v>
      </c>
      <c r="G258" s="549">
        <v>5.3185510000000003</v>
      </c>
      <c r="H258" s="550">
        <v>6.9769999999999997E-3</v>
      </c>
      <c r="I258" s="589">
        <v>3.5064999999999999E-2</v>
      </c>
      <c r="J258" s="549">
        <v>19.118379000000001</v>
      </c>
      <c r="K258" s="550">
        <v>3.2328999999999997E-2</v>
      </c>
      <c r="L258" s="588">
        <v>19.008047999999999</v>
      </c>
      <c r="M258" s="549">
        <v>7.761317</v>
      </c>
      <c r="N258" s="550">
        <v>8.6479999999999994E-3</v>
      </c>
      <c r="O258" s="589">
        <v>6.0663000000000002E-2</v>
      </c>
      <c r="P258" s="549">
        <v>20.186906</v>
      </c>
      <c r="Q258" s="550">
        <v>2.6127999999999998E-2</v>
      </c>
      <c r="R258" s="588">
        <v>19.960681999999998</v>
      </c>
      <c r="S258" s="549">
        <v>7.3159080000000003</v>
      </c>
      <c r="T258" s="550">
        <v>6.9890000000000004E-3</v>
      </c>
      <c r="U258" s="589">
        <v>4.2214000000000002E-2</v>
      </c>
      <c r="V258" s="549">
        <v>20.897341000000001</v>
      </c>
      <c r="W258" s="550">
        <v>2.2534999999999999E-2</v>
      </c>
      <c r="X258" s="588">
        <v>20.671817000000001</v>
      </c>
      <c r="Y258" s="549">
        <v>6.2017249999999997</v>
      </c>
      <c r="Z258" s="550">
        <v>4.535E-3</v>
      </c>
      <c r="AA258" s="589">
        <v>2.0848999999999999E-2</v>
      </c>
    </row>
    <row r="259" spans="2:27" s="583" customFormat="1" ht="15.75" customHeight="1" x14ac:dyDescent="0.35">
      <c r="B259" s="490"/>
      <c r="C259" s="561" t="s">
        <v>509</v>
      </c>
      <c r="D259" s="549">
        <v>0</v>
      </c>
      <c r="E259" s="550">
        <v>0</v>
      </c>
      <c r="F259" s="588">
        <v>0</v>
      </c>
      <c r="G259" s="549">
        <v>0</v>
      </c>
      <c r="H259" s="550">
        <v>0</v>
      </c>
      <c r="I259" s="589">
        <v>0</v>
      </c>
      <c r="J259" s="549">
        <v>0</v>
      </c>
      <c r="K259" s="550">
        <v>0</v>
      </c>
      <c r="L259" s="588">
        <v>0</v>
      </c>
      <c r="M259" s="549">
        <v>0</v>
      </c>
      <c r="N259" s="550">
        <v>0</v>
      </c>
      <c r="O259" s="589">
        <v>0</v>
      </c>
      <c r="P259" s="549">
        <v>0</v>
      </c>
      <c r="Q259" s="550">
        <v>0</v>
      </c>
      <c r="R259" s="588">
        <v>0</v>
      </c>
      <c r="S259" s="549">
        <v>0</v>
      </c>
      <c r="T259" s="550">
        <v>0</v>
      </c>
      <c r="U259" s="589">
        <v>0</v>
      </c>
      <c r="V259" s="549">
        <v>0</v>
      </c>
      <c r="W259" s="550">
        <v>0</v>
      </c>
      <c r="X259" s="588">
        <v>0</v>
      </c>
      <c r="Y259" s="549">
        <v>0</v>
      </c>
      <c r="Z259" s="550">
        <v>0</v>
      </c>
      <c r="AA259" s="589">
        <v>0</v>
      </c>
    </row>
    <row r="260" spans="2:27" s="583" customFormat="1" ht="15.75" customHeight="1" x14ac:dyDescent="0.35">
      <c r="B260" s="490"/>
      <c r="C260" s="561" t="s">
        <v>510</v>
      </c>
      <c r="D260" s="549">
        <v>2.758607</v>
      </c>
      <c r="E260" s="550">
        <v>6.417E-3</v>
      </c>
      <c r="F260" s="588">
        <v>2.3143050000000001</v>
      </c>
      <c r="G260" s="549">
        <v>0.62373100000000004</v>
      </c>
      <c r="H260" s="550">
        <v>1.7030000000000001E-3</v>
      </c>
      <c r="I260" s="589">
        <v>1.8138999999999999E-2</v>
      </c>
      <c r="J260" s="549">
        <v>1.4538310000000001</v>
      </c>
      <c r="K260" s="550">
        <v>1.1017000000000001E-2</v>
      </c>
      <c r="L260" s="588">
        <v>1.0072719999999999</v>
      </c>
      <c r="M260" s="549">
        <v>0.27923700000000001</v>
      </c>
      <c r="N260" s="550">
        <v>3.65E-3</v>
      </c>
      <c r="O260" s="589">
        <v>1.0795000000000001E-2</v>
      </c>
      <c r="P260" s="549">
        <v>1.4378500000000001</v>
      </c>
      <c r="Q260" s="550">
        <v>1.5651999999999999E-2</v>
      </c>
      <c r="R260" s="588">
        <v>0.99345399999999995</v>
      </c>
      <c r="S260" s="549">
        <v>0.25246400000000002</v>
      </c>
      <c r="T260" s="550">
        <v>3.6549999999999998E-3</v>
      </c>
      <c r="U260" s="589">
        <v>1.1988E-2</v>
      </c>
      <c r="V260" s="549">
        <v>1.4642189999999999</v>
      </c>
      <c r="W260" s="550">
        <v>1.0544E-2</v>
      </c>
      <c r="X260" s="588">
        <v>1.001085</v>
      </c>
      <c r="Y260" s="549">
        <v>0.26023800000000002</v>
      </c>
      <c r="Z260" s="550">
        <v>3.4780000000000002E-3</v>
      </c>
      <c r="AA260" s="589">
        <v>1.4777999999999999E-2</v>
      </c>
    </row>
    <row r="261" spans="2:27" s="583" customFormat="1" ht="15.75" customHeight="1" x14ac:dyDescent="0.35">
      <c r="B261" s="490"/>
      <c r="C261" s="562" t="s">
        <v>511</v>
      </c>
      <c r="D261" s="549">
        <v>1.01E-4</v>
      </c>
      <c r="E261" s="550">
        <v>0</v>
      </c>
      <c r="F261" s="588">
        <v>1.01E-4</v>
      </c>
      <c r="G261" s="549">
        <v>1.13E-4</v>
      </c>
      <c r="H261" s="550">
        <v>0</v>
      </c>
      <c r="I261" s="589">
        <v>0</v>
      </c>
      <c r="J261" s="549">
        <v>1E-4</v>
      </c>
      <c r="K261" s="550">
        <v>0</v>
      </c>
      <c r="L261" s="588">
        <v>1E-4</v>
      </c>
      <c r="M261" s="549">
        <v>3.21E-4</v>
      </c>
      <c r="N261" s="550">
        <v>0</v>
      </c>
      <c r="O261" s="589">
        <v>3.6999999999999998E-5</v>
      </c>
      <c r="P261" s="549">
        <v>0</v>
      </c>
      <c r="Q261" s="550">
        <v>0</v>
      </c>
      <c r="R261" s="588">
        <v>0</v>
      </c>
      <c r="S261" s="549">
        <v>0</v>
      </c>
      <c r="T261" s="550">
        <v>0</v>
      </c>
      <c r="U261" s="589">
        <v>0</v>
      </c>
      <c r="V261" s="549">
        <v>0</v>
      </c>
      <c r="W261" s="550">
        <v>0</v>
      </c>
      <c r="X261" s="588">
        <v>0</v>
      </c>
      <c r="Y261" s="549">
        <v>0</v>
      </c>
      <c r="Z261" s="550">
        <v>0</v>
      </c>
      <c r="AA261" s="589">
        <v>0</v>
      </c>
    </row>
    <row r="262" spans="2:27" s="583" customFormat="1" ht="15.75" customHeight="1" x14ac:dyDescent="0.35">
      <c r="B262" s="490"/>
      <c r="C262" s="563" t="s">
        <v>512</v>
      </c>
      <c r="D262" s="549">
        <v>2.7585060000000001</v>
      </c>
      <c r="E262" s="550">
        <v>6.417E-3</v>
      </c>
      <c r="F262" s="588">
        <v>2.3142040000000001</v>
      </c>
      <c r="G262" s="549">
        <v>0.62361800000000001</v>
      </c>
      <c r="H262" s="550">
        <v>1.7030000000000001E-3</v>
      </c>
      <c r="I262" s="589">
        <v>1.8138999999999999E-2</v>
      </c>
      <c r="J262" s="549">
        <v>1.4537310000000001</v>
      </c>
      <c r="K262" s="550">
        <v>1.1017000000000001E-2</v>
      </c>
      <c r="L262" s="588">
        <v>1.007172</v>
      </c>
      <c r="M262" s="549">
        <v>0.278916</v>
      </c>
      <c r="N262" s="550">
        <v>3.65E-3</v>
      </c>
      <c r="O262" s="589">
        <v>1.0758999999999999E-2</v>
      </c>
      <c r="P262" s="549">
        <v>1.4378500000000001</v>
      </c>
      <c r="Q262" s="550">
        <v>1.5651999999999999E-2</v>
      </c>
      <c r="R262" s="588">
        <v>0.99345399999999995</v>
      </c>
      <c r="S262" s="549">
        <v>0.25246400000000002</v>
      </c>
      <c r="T262" s="550">
        <v>3.6549999999999998E-3</v>
      </c>
      <c r="U262" s="589">
        <v>1.1988E-2</v>
      </c>
      <c r="V262" s="549">
        <v>1.4642189999999999</v>
      </c>
      <c r="W262" s="550">
        <v>1.0544E-2</v>
      </c>
      <c r="X262" s="588">
        <v>1.001085</v>
      </c>
      <c r="Y262" s="549">
        <v>0.26023800000000002</v>
      </c>
      <c r="Z262" s="550">
        <v>3.4780000000000002E-3</v>
      </c>
      <c r="AA262" s="589">
        <v>1.4777999999999999E-2</v>
      </c>
    </row>
    <row r="263" spans="2:27" s="583" customFormat="1" ht="15.75" customHeight="1" x14ac:dyDescent="0.35">
      <c r="B263" s="490"/>
      <c r="C263" s="556" t="s">
        <v>487</v>
      </c>
      <c r="D263" s="549">
        <v>151.35604499999999</v>
      </c>
      <c r="E263" s="550">
        <v>0</v>
      </c>
      <c r="F263" s="588">
        <v>151.35604499999999</v>
      </c>
      <c r="G263" s="549">
        <v>395.79827599999999</v>
      </c>
      <c r="H263" s="550">
        <v>0</v>
      </c>
      <c r="I263" s="589">
        <v>0.229465</v>
      </c>
      <c r="J263" s="549">
        <v>179.633441</v>
      </c>
      <c r="K263" s="550">
        <v>0</v>
      </c>
      <c r="L263" s="588">
        <v>179.633441</v>
      </c>
      <c r="M263" s="549">
        <v>469.86646000000002</v>
      </c>
      <c r="N263" s="550">
        <v>0</v>
      </c>
      <c r="O263" s="589">
        <v>0.16872899999999999</v>
      </c>
      <c r="P263" s="549">
        <v>189.85130899999999</v>
      </c>
      <c r="Q263" s="550">
        <v>0</v>
      </c>
      <c r="R263" s="588">
        <v>189.85130899999999</v>
      </c>
      <c r="S263" s="549">
        <v>504.86641400000002</v>
      </c>
      <c r="T263" s="550">
        <v>0</v>
      </c>
      <c r="U263" s="589">
        <v>0.30957899999999999</v>
      </c>
      <c r="V263" s="549">
        <v>187.510482</v>
      </c>
      <c r="W263" s="550">
        <v>4.6999999999999997E-5</v>
      </c>
      <c r="X263" s="588">
        <v>187.510482</v>
      </c>
      <c r="Y263" s="549">
        <v>499.84892500000001</v>
      </c>
      <c r="Z263" s="550">
        <v>0</v>
      </c>
      <c r="AA263" s="589">
        <v>0</v>
      </c>
    </row>
    <row r="264" spans="2:27" s="463" customFormat="1" ht="15.75" hidden="1" customHeight="1" x14ac:dyDescent="0.35">
      <c r="B264" s="490"/>
      <c r="C264" s="565"/>
      <c r="D264" s="558"/>
      <c r="E264" s="566"/>
      <c r="F264" s="590"/>
      <c r="G264" s="558"/>
      <c r="H264" s="566"/>
      <c r="I264" s="591"/>
      <c r="J264" s="558"/>
      <c r="K264" s="566"/>
      <c r="L264" s="590"/>
      <c r="M264" s="558"/>
      <c r="N264" s="566"/>
      <c r="O264" s="591"/>
      <c r="P264" s="558"/>
      <c r="Q264" s="566"/>
      <c r="R264" s="590"/>
      <c r="S264" s="558"/>
      <c r="T264" s="566"/>
      <c r="U264" s="591"/>
      <c r="V264" s="558"/>
      <c r="W264" s="566"/>
      <c r="X264" s="590"/>
      <c r="Y264" s="558"/>
      <c r="Z264" s="566"/>
      <c r="AA264" s="591"/>
    </row>
    <row r="265" spans="2:27" s="583" customFormat="1" ht="15.75" customHeight="1" x14ac:dyDescent="0.35">
      <c r="B265" s="490"/>
      <c r="C265" s="568" t="s">
        <v>513</v>
      </c>
      <c r="D265" s="592"/>
      <c r="E265" s="593"/>
      <c r="F265" s="594"/>
      <c r="G265" s="592"/>
      <c r="H265" s="593"/>
      <c r="I265" s="595"/>
      <c r="J265" s="592"/>
      <c r="K265" s="593"/>
      <c r="L265" s="594"/>
      <c r="M265" s="592"/>
      <c r="N265" s="593"/>
      <c r="O265" s="595"/>
      <c r="P265" s="592"/>
      <c r="Q265" s="593"/>
      <c r="R265" s="594"/>
      <c r="S265" s="592"/>
      <c r="T265" s="593"/>
      <c r="U265" s="595"/>
      <c r="V265" s="592"/>
      <c r="W265" s="593"/>
      <c r="X265" s="594"/>
      <c r="Y265" s="592"/>
      <c r="Z265" s="593"/>
      <c r="AA265" s="595"/>
    </row>
    <row r="266" spans="2:27" s="583" customFormat="1" ht="19.5" customHeight="1" thickBot="1" x14ac:dyDescent="0.4">
      <c r="B266" s="502"/>
      <c r="C266" s="574" t="s">
        <v>518</v>
      </c>
      <c r="D266" s="596"/>
      <c r="E266" s="597"/>
      <c r="F266" s="598"/>
      <c r="G266" s="596"/>
      <c r="H266" s="597"/>
      <c r="I266" s="599"/>
      <c r="J266" s="596"/>
      <c r="K266" s="597"/>
      <c r="L266" s="598"/>
      <c r="M266" s="596"/>
      <c r="N266" s="597"/>
      <c r="O266" s="599"/>
      <c r="P266" s="596"/>
      <c r="Q266" s="597"/>
      <c r="R266" s="598"/>
      <c r="S266" s="596"/>
      <c r="T266" s="597"/>
      <c r="U266" s="599"/>
      <c r="V266" s="596"/>
      <c r="W266" s="597"/>
      <c r="X266" s="598"/>
      <c r="Y266" s="596"/>
      <c r="Z266" s="597"/>
      <c r="AA266" s="599"/>
    </row>
    <row r="267" spans="2:27" s="583" customFormat="1" ht="17.25" customHeight="1" x14ac:dyDescent="0.35">
      <c r="B267" s="507"/>
      <c r="C267" s="463"/>
      <c r="D267" s="507" t="s">
        <v>490</v>
      </c>
      <c r="E267" s="463"/>
      <c r="F267" s="463"/>
      <c r="G267" s="463"/>
      <c r="H267" s="463"/>
      <c r="I267" s="463"/>
      <c r="J267" s="463"/>
      <c r="K267" s="463"/>
      <c r="L267" s="463"/>
      <c r="M267" s="463"/>
      <c r="N267" s="463"/>
      <c r="O267" s="463"/>
    </row>
    <row r="268" spans="2:27" s="463" customFormat="1" ht="22.5" customHeight="1" x14ac:dyDescent="0.55000000000000004">
      <c r="B268" s="602"/>
      <c r="D268" s="603"/>
      <c r="E268" s="603"/>
      <c r="F268" s="603"/>
      <c r="G268" s="603"/>
      <c r="H268" s="603"/>
      <c r="I268" s="603"/>
      <c r="J268" s="603"/>
      <c r="K268" s="603"/>
      <c r="L268" s="603"/>
      <c r="M268" s="603"/>
      <c r="N268" s="603"/>
      <c r="O268" s="603"/>
      <c r="P268" s="603"/>
      <c r="Q268" s="603"/>
      <c r="R268" s="603"/>
      <c r="S268" s="603"/>
      <c r="T268" s="603"/>
      <c r="U268" s="603"/>
      <c r="V268" s="603"/>
      <c r="W268" s="603"/>
      <c r="X268" s="603"/>
      <c r="Y268" s="603"/>
      <c r="Z268" s="603"/>
      <c r="AA268" s="603"/>
    </row>
    <row r="269" spans="2:27" s="463" customFormat="1" ht="23.5" x14ac:dyDescent="0.55000000000000004">
      <c r="B269" s="602"/>
      <c r="D269" s="603"/>
      <c r="E269" s="603"/>
      <c r="F269" s="603"/>
      <c r="G269" s="603"/>
      <c r="H269" s="603"/>
      <c r="I269" s="603"/>
      <c r="J269" s="603"/>
      <c r="K269" s="603"/>
      <c r="L269" s="603"/>
      <c r="M269" s="603"/>
      <c r="N269" s="603"/>
      <c r="O269" s="603"/>
      <c r="P269" s="603"/>
      <c r="Q269" s="603"/>
      <c r="R269" s="603"/>
      <c r="S269" s="603"/>
      <c r="T269" s="603"/>
      <c r="U269" s="603"/>
      <c r="V269" s="603"/>
      <c r="W269" s="603"/>
      <c r="X269" s="603"/>
      <c r="Y269" s="603"/>
      <c r="Z269" s="603"/>
      <c r="AA269" s="603"/>
    </row>
    <row r="270" spans="2:27" s="463" customFormat="1" ht="23.5" x14ac:dyDescent="0.55000000000000004">
      <c r="B270" s="602"/>
    </row>
    <row r="271" spans="2:27" s="463" customFormat="1" ht="23.5" x14ac:dyDescent="0.55000000000000004">
      <c r="B271" s="602"/>
    </row>
    <row r="272" spans="2:27" s="463" customFormat="1" ht="23.5" x14ac:dyDescent="0.55000000000000004">
      <c r="B272" s="602"/>
    </row>
    <row r="273" spans="2:2" s="463" customFormat="1" ht="23.5" x14ac:dyDescent="0.55000000000000004">
      <c r="B273" s="602"/>
    </row>
  </sheetData>
  <sheetProtection algorithmName="SHA-512" hashValue="RmXpwPEOv8Z6hKS5A9hCY0ZBoCU+39whs9DyP8rzOsxGWte/aR/vO4BnUwwErOdBrE0/h6Cj4Xt9Nk0i4RqGfQ==" saltValue="eWc+94MMeK5/Bf0RXQluwA==" spinCount="100000" sheet="1" objects="1" scenarios="1" formatCells="0" formatColumns="0" formatRows="0"/>
  <mergeCells count="257">
    <mergeCell ref="V248:W248"/>
    <mergeCell ref="X248:X249"/>
    <mergeCell ref="Y248:Z248"/>
    <mergeCell ref="AA248:AA249"/>
    <mergeCell ref="B250:B266"/>
    <mergeCell ref="D268:O269"/>
    <mergeCell ref="P268:AA269"/>
    <mergeCell ref="M248:N248"/>
    <mergeCell ref="O248:O249"/>
    <mergeCell ref="P248:Q248"/>
    <mergeCell ref="R248:R249"/>
    <mergeCell ref="S248:T248"/>
    <mergeCell ref="U248:U249"/>
    <mergeCell ref="D247:I247"/>
    <mergeCell ref="J247:O247"/>
    <mergeCell ref="P247:U247"/>
    <mergeCell ref="V247:AA247"/>
    <mergeCell ref="D248:E248"/>
    <mergeCell ref="F248:F249"/>
    <mergeCell ref="G248:H248"/>
    <mergeCell ref="I248:I249"/>
    <mergeCell ref="J248:K248"/>
    <mergeCell ref="L248:L249"/>
    <mergeCell ref="V224:W224"/>
    <mergeCell ref="X224:X225"/>
    <mergeCell ref="Y224:Z224"/>
    <mergeCell ref="AA224:AA225"/>
    <mergeCell ref="B226:B242"/>
    <mergeCell ref="D246:O246"/>
    <mergeCell ref="P246:AA246"/>
    <mergeCell ref="M224:N224"/>
    <mergeCell ref="O224:O225"/>
    <mergeCell ref="P224:Q224"/>
    <mergeCell ref="R224:R225"/>
    <mergeCell ref="S224:T224"/>
    <mergeCell ref="U224:U225"/>
    <mergeCell ref="D223:I223"/>
    <mergeCell ref="J223:O223"/>
    <mergeCell ref="P223:U223"/>
    <mergeCell ref="V223:AA223"/>
    <mergeCell ref="D224:E224"/>
    <mergeCell ref="F224:F225"/>
    <mergeCell ref="G224:H224"/>
    <mergeCell ref="I224:I225"/>
    <mergeCell ref="J224:K224"/>
    <mergeCell ref="L224:L225"/>
    <mergeCell ref="V200:W200"/>
    <mergeCell ref="X200:X201"/>
    <mergeCell ref="Y200:Z200"/>
    <mergeCell ref="AA200:AA201"/>
    <mergeCell ref="B202:B218"/>
    <mergeCell ref="D222:O222"/>
    <mergeCell ref="P222:AA222"/>
    <mergeCell ref="M200:N200"/>
    <mergeCell ref="O200:O201"/>
    <mergeCell ref="P200:Q200"/>
    <mergeCell ref="R200:R201"/>
    <mergeCell ref="S200:T200"/>
    <mergeCell ref="U200:U201"/>
    <mergeCell ref="D199:I199"/>
    <mergeCell ref="J199:O199"/>
    <mergeCell ref="P199:U199"/>
    <mergeCell ref="V199:AA199"/>
    <mergeCell ref="D200:E200"/>
    <mergeCell ref="F200:F201"/>
    <mergeCell ref="G200:H200"/>
    <mergeCell ref="I200:I201"/>
    <mergeCell ref="J200:K200"/>
    <mergeCell ref="L200:L201"/>
    <mergeCell ref="V176:W176"/>
    <mergeCell ref="X176:X177"/>
    <mergeCell ref="Y176:Z176"/>
    <mergeCell ref="AA176:AA177"/>
    <mergeCell ref="B178:B194"/>
    <mergeCell ref="D198:O198"/>
    <mergeCell ref="P198:AA198"/>
    <mergeCell ref="M176:N176"/>
    <mergeCell ref="O176:O177"/>
    <mergeCell ref="P176:Q176"/>
    <mergeCell ref="R176:R177"/>
    <mergeCell ref="S176:T176"/>
    <mergeCell ref="U176:U177"/>
    <mergeCell ref="D175:I175"/>
    <mergeCell ref="J175:O175"/>
    <mergeCell ref="P175:U175"/>
    <mergeCell ref="V175:AA175"/>
    <mergeCell ref="D176:E176"/>
    <mergeCell ref="F176:F177"/>
    <mergeCell ref="G176:H176"/>
    <mergeCell ref="I176:I177"/>
    <mergeCell ref="J176:K176"/>
    <mergeCell ref="L176:L177"/>
    <mergeCell ref="V152:W152"/>
    <mergeCell ref="X152:X153"/>
    <mergeCell ref="Y152:Z152"/>
    <mergeCell ref="AA152:AA153"/>
    <mergeCell ref="B154:B170"/>
    <mergeCell ref="D174:O174"/>
    <mergeCell ref="P174:AA174"/>
    <mergeCell ref="M152:N152"/>
    <mergeCell ref="O152:O153"/>
    <mergeCell ref="P152:Q152"/>
    <mergeCell ref="R152:R153"/>
    <mergeCell ref="S152:T152"/>
    <mergeCell ref="U152:U153"/>
    <mergeCell ref="D151:I151"/>
    <mergeCell ref="J151:O151"/>
    <mergeCell ref="P151:U151"/>
    <mergeCell ref="V151:AA151"/>
    <mergeCell ref="D152:E152"/>
    <mergeCell ref="F152:F153"/>
    <mergeCell ref="G152:H152"/>
    <mergeCell ref="I152:I153"/>
    <mergeCell ref="J152:K152"/>
    <mergeCell ref="L152:L153"/>
    <mergeCell ref="V128:W128"/>
    <mergeCell ref="X128:X129"/>
    <mergeCell ref="Y128:Z128"/>
    <mergeCell ref="AA128:AA129"/>
    <mergeCell ref="B130:B146"/>
    <mergeCell ref="D150:O150"/>
    <mergeCell ref="P150:AA150"/>
    <mergeCell ref="M128:N128"/>
    <mergeCell ref="O128:O129"/>
    <mergeCell ref="P128:Q128"/>
    <mergeCell ref="R128:R129"/>
    <mergeCell ref="S128:T128"/>
    <mergeCell ref="U128:U129"/>
    <mergeCell ref="D127:I127"/>
    <mergeCell ref="J127:O127"/>
    <mergeCell ref="P127:U127"/>
    <mergeCell ref="V127:AA127"/>
    <mergeCell ref="D128:E128"/>
    <mergeCell ref="F128:F129"/>
    <mergeCell ref="G128:H128"/>
    <mergeCell ref="I128:I129"/>
    <mergeCell ref="J128:K128"/>
    <mergeCell ref="L128:L129"/>
    <mergeCell ref="V104:W104"/>
    <mergeCell ref="X104:X105"/>
    <mergeCell ref="Y104:Z104"/>
    <mergeCell ref="AA104:AA105"/>
    <mergeCell ref="B106:B122"/>
    <mergeCell ref="D126:O126"/>
    <mergeCell ref="P126:AA126"/>
    <mergeCell ref="M104:N104"/>
    <mergeCell ref="O104:O105"/>
    <mergeCell ref="P104:Q104"/>
    <mergeCell ref="R104:R105"/>
    <mergeCell ref="S104:T104"/>
    <mergeCell ref="U104:U105"/>
    <mergeCell ref="D103:I103"/>
    <mergeCell ref="J103:O103"/>
    <mergeCell ref="P103:U103"/>
    <mergeCell ref="V103:AA103"/>
    <mergeCell ref="D104:E104"/>
    <mergeCell ref="F104:F105"/>
    <mergeCell ref="G104:H104"/>
    <mergeCell ref="I104:I105"/>
    <mergeCell ref="J104:K104"/>
    <mergeCell ref="L104:L105"/>
    <mergeCell ref="V80:W80"/>
    <mergeCell ref="X80:X81"/>
    <mergeCell ref="Y80:Z80"/>
    <mergeCell ref="AA80:AA81"/>
    <mergeCell ref="B82:B98"/>
    <mergeCell ref="D102:O102"/>
    <mergeCell ref="P102:AA102"/>
    <mergeCell ref="M80:N80"/>
    <mergeCell ref="O80:O81"/>
    <mergeCell ref="P80:Q80"/>
    <mergeCell ref="R80:R81"/>
    <mergeCell ref="S80:T80"/>
    <mergeCell ref="U80:U81"/>
    <mergeCell ref="D79:I79"/>
    <mergeCell ref="J79:O79"/>
    <mergeCell ref="P79:U79"/>
    <mergeCell ref="V79:AA79"/>
    <mergeCell ref="D80:E80"/>
    <mergeCell ref="F80:F81"/>
    <mergeCell ref="G80:H80"/>
    <mergeCell ref="I80:I81"/>
    <mergeCell ref="J80:K80"/>
    <mergeCell ref="L80:L81"/>
    <mergeCell ref="V56:W56"/>
    <mergeCell ref="X56:X57"/>
    <mergeCell ref="Y56:Z56"/>
    <mergeCell ref="AA56:AA57"/>
    <mergeCell ref="B58:B74"/>
    <mergeCell ref="D78:O78"/>
    <mergeCell ref="P78:AA78"/>
    <mergeCell ref="M56:N56"/>
    <mergeCell ref="O56:O57"/>
    <mergeCell ref="P56:Q56"/>
    <mergeCell ref="R56:R57"/>
    <mergeCell ref="S56:T56"/>
    <mergeCell ref="U56:U57"/>
    <mergeCell ref="D55:I55"/>
    <mergeCell ref="J55:O55"/>
    <mergeCell ref="P55:U55"/>
    <mergeCell ref="V55:AA55"/>
    <mergeCell ref="D56:E56"/>
    <mergeCell ref="F56:F57"/>
    <mergeCell ref="G56:H56"/>
    <mergeCell ref="I56:I57"/>
    <mergeCell ref="J56:K56"/>
    <mergeCell ref="L56:L57"/>
    <mergeCell ref="V32:W32"/>
    <mergeCell ref="X32:X33"/>
    <mergeCell ref="Y32:Z32"/>
    <mergeCell ref="AA32:AA33"/>
    <mergeCell ref="B34:B50"/>
    <mergeCell ref="D54:O54"/>
    <mergeCell ref="P54:AA54"/>
    <mergeCell ref="M32:N32"/>
    <mergeCell ref="O32:O33"/>
    <mergeCell ref="P32:Q32"/>
    <mergeCell ref="R32:R33"/>
    <mergeCell ref="S32:T32"/>
    <mergeCell ref="U32:U33"/>
    <mergeCell ref="D32:E32"/>
    <mergeCell ref="F32:F33"/>
    <mergeCell ref="G32:H32"/>
    <mergeCell ref="I32:I33"/>
    <mergeCell ref="J32:K32"/>
    <mergeCell ref="L32:L33"/>
    <mergeCell ref="D30:O30"/>
    <mergeCell ref="P30:AA30"/>
    <mergeCell ref="D31:I31"/>
    <mergeCell ref="J31:O31"/>
    <mergeCell ref="P31:U31"/>
    <mergeCell ref="V31:AA31"/>
    <mergeCell ref="V8:W8"/>
    <mergeCell ref="X8:X9"/>
    <mergeCell ref="Y8:Z8"/>
    <mergeCell ref="AA8:AA9"/>
    <mergeCell ref="B10:B26"/>
    <mergeCell ref="D29:O29"/>
    <mergeCell ref="P29:AA29"/>
    <mergeCell ref="M8:N8"/>
    <mergeCell ref="O8:O9"/>
    <mergeCell ref="P8:Q8"/>
    <mergeCell ref="R8:R9"/>
    <mergeCell ref="S8:T8"/>
    <mergeCell ref="U8:U9"/>
    <mergeCell ref="D8:E8"/>
    <mergeCell ref="F8:F9"/>
    <mergeCell ref="G8:H8"/>
    <mergeCell ref="I8:I9"/>
    <mergeCell ref="J8:K8"/>
    <mergeCell ref="L8:L9"/>
    <mergeCell ref="D6:O6"/>
    <mergeCell ref="P6:AA6"/>
    <mergeCell ref="D7:I7"/>
    <mergeCell ref="J7:O7"/>
    <mergeCell ref="P7:U7"/>
    <mergeCell ref="V7:AA7"/>
  </mergeCells>
  <dataValidations count="1">
    <dataValidation type="custom" showInputMessage="1" showErrorMessage="1" error="This value must be a number &gt;= 0. _x000a_" sqref="D193:AA193 D217:AA217 D169:AA169 D145:AA145 D121:AA121 D97:AA97 D73:AA73 D49:AA49 D241:AA241 D265:AA265" xr:uid="{E1879C1E-65F2-41C9-9747-DEBDEA26057B}">
      <formula1>AND(D49&gt;=0,ISNUMBER(D49))</formula1>
    </dataValidation>
  </dataValidations>
  <pageMargins left="0.70866141732283472" right="0.70866141732283472" top="0.74803149606299213" bottom="0.74803149606299213" header="0.31496062992125984" footer="0.31496062992125984"/>
  <pageSetup paperSize="9" scale="23" fitToWidth="2" fitToHeight="0" orientation="portrait" r:id="rId1"/>
  <headerFooter>
    <oddHeader>&amp;L&amp;"Aptos"&amp;12&amp;K000000 EBA Regular Use&amp;1#_x000D_</oddHeader>
  </headerFooter>
  <rowBreaks count="1" manualBreakCount="1">
    <brk id="123" max="26" man="1"/>
  </rowBreaks>
  <colBreaks count="1" manualBreakCount="1">
    <brk id="15" max="26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D67CF-72A8-4F09-AA12-01DF91517C13}">
  <dimension ref="A1:AC404"/>
  <sheetViews>
    <sheetView showGridLines="0" zoomScale="40" zoomScaleNormal="40" workbookViewId="0">
      <selection activeCell="C1" sqref="C1:AB5"/>
    </sheetView>
  </sheetViews>
  <sheetFormatPr defaultColWidth="9.1796875" defaultRowHeight="12" x14ac:dyDescent="0.3"/>
  <cols>
    <col min="1" max="1" width="22.81640625" style="606" customWidth="1"/>
    <col min="2" max="2" width="24.453125" style="606" customWidth="1"/>
    <col min="3" max="3" width="40.1796875" style="606" customWidth="1"/>
    <col min="4" max="8" width="27.1796875" style="606" customWidth="1"/>
    <col min="9" max="9" width="26.453125" style="606" customWidth="1"/>
    <col min="10" max="10" width="20.453125" style="606" customWidth="1"/>
    <col min="11" max="11" width="20.54296875" style="606" customWidth="1"/>
    <col min="12" max="12" width="23" style="606" customWidth="1"/>
    <col min="13" max="13" width="20.1796875" style="606" customWidth="1"/>
    <col min="14" max="15" width="20.54296875" style="606" customWidth="1"/>
    <col min="16" max="16" width="40.1796875" style="606" customWidth="1"/>
    <col min="17" max="21" width="27.1796875" style="606" customWidth="1"/>
    <col min="22" max="22" width="26.453125" style="606" customWidth="1"/>
    <col min="23" max="23" width="20.453125" style="606" customWidth="1"/>
    <col min="24" max="24" width="20.54296875" style="606" customWidth="1"/>
    <col min="25" max="25" width="23" style="606" customWidth="1"/>
    <col min="26" max="26" width="20.1796875" style="606" bestFit="1" customWidth="1"/>
    <col min="27" max="28" width="20.54296875" style="606" bestFit="1" customWidth="1"/>
    <col min="29" max="16384" width="9.1796875" style="606"/>
  </cols>
  <sheetData>
    <row r="1" spans="1:29" s="604" customFormat="1" ht="62.25" customHeight="1" x14ac:dyDescent="0.35">
      <c r="C1" s="605">
        <v>202312</v>
      </c>
      <c r="D1" s="605">
        <v>202312</v>
      </c>
      <c r="E1" s="605">
        <v>202312</v>
      </c>
      <c r="F1" s="605">
        <v>202312</v>
      </c>
      <c r="G1" s="605">
        <v>202312</v>
      </c>
      <c r="H1" s="605">
        <v>202312</v>
      </c>
      <c r="I1" s="605">
        <v>202312</v>
      </c>
      <c r="J1" s="605">
        <v>202312</v>
      </c>
      <c r="K1" s="605">
        <v>202312</v>
      </c>
      <c r="L1" s="605">
        <v>202312</v>
      </c>
      <c r="M1" s="605">
        <v>202312</v>
      </c>
      <c r="N1" s="605">
        <v>202312</v>
      </c>
      <c r="O1" s="605">
        <v>202312</v>
      </c>
      <c r="P1" s="605">
        <v>202406</v>
      </c>
      <c r="Q1" s="605">
        <v>202406</v>
      </c>
      <c r="R1" s="605">
        <v>202406</v>
      </c>
      <c r="S1" s="605">
        <v>202406</v>
      </c>
      <c r="T1" s="605">
        <v>202406</v>
      </c>
      <c r="U1" s="605">
        <v>202406</v>
      </c>
      <c r="V1" s="605">
        <v>202406</v>
      </c>
      <c r="W1" s="605">
        <v>202406</v>
      </c>
      <c r="X1" s="605">
        <v>202406</v>
      </c>
      <c r="Y1" s="605">
        <v>202406</v>
      </c>
      <c r="Z1" s="605">
        <v>202406</v>
      </c>
      <c r="AA1" s="605">
        <v>202406</v>
      </c>
      <c r="AB1" s="605">
        <v>202406</v>
      </c>
      <c r="AC1" s="605"/>
    </row>
    <row r="2" spans="1:29" ht="24.75" customHeight="1" x14ac:dyDescent="0.3">
      <c r="C2" s="29" t="s">
        <v>1</v>
      </c>
      <c r="D2" s="29"/>
      <c r="E2" s="29"/>
      <c r="F2" s="29"/>
      <c r="G2" s="29"/>
      <c r="H2" s="29"/>
      <c r="I2" s="29"/>
      <c r="J2" s="29"/>
      <c r="K2" s="29"/>
      <c r="L2" s="29"/>
      <c r="M2" s="29"/>
      <c r="N2" s="29"/>
      <c r="O2" s="29"/>
      <c r="P2" s="607"/>
      <c r="Q2" s="607"/>
      <c r="R2" s="607"/>
      <c r="S2" s="607"/>
      <c r="T2" s="607"/>
      <c r="U2" s="607"/>
      <c r="V2" s="607"/>
      <c r="W2" s="607"/>
      <c r="X2" s="607"/>
      <c r="Y2" s="607"/>
      <c r="Z2" s="607"/>
      <c r="AA2" s="607"/>
      <c r="AB2" s="607"/>
    </row>
    <row r="3" spans="1:29" ht="36" customHeight="1" x14ac:dyDescent="0.3">
      <c r="B3" s="608"/>
      <c r="C3" s="208" t="s">
        <v>519</v>
      </c>
      <c r="D3" s="208"/>
      <c r="E3" s="208"/>
      <c r="F3" s="208"/>
      <c r="G3" s="208"/>
      <c r="H3" s="208"/>
      <c r="I3" s="208"/>
      <c r="J3" s="208"/>
      <c r="K3" s="208"/>
      <c r="L3" s="208"/>
      <c r="M3" s="208"/>
      <c r="N3" s="208"/>
      <c r="O3" s="208"/>
      <c r="P3" s="609"/>
      <c r="Q3" s="609"/>
      <c r="R3" s="609"/>
      <c r="S3" s="609"/>
      <c r="T3" s="609"/>
      <c r="U3" s="609"/>
      <c r="V3" s="609"/>
      <c r="W3" s="609"/>
      <c r="X3" s="609"/>
      <c r="Y3" s="609"/>
      <c r="Z3" s="609"/>
      <c r="AA3" s="609"/>
      <c r="AB3" s="609"/>
    </row>
    <row r="4" spans="1:29" ht="30" customHeight="1" thickBot="1" x14ac:dyDescent="0.35">
      <c r="B4" s="71"/>
      <c r="C4" s="610" t="str">
        <f>Cover!C5</f>
        <v>Intesa Sanpaolo S.p.A.</v>
      </c>
      <c r="D4" s="610"/>
      <c r="E4" s="610"/>
      <c r="F4" s="610"/>
      <c r="G4" s="610"/>
      <c r="H4" s="610"/>
      <c r="I4" s="610"/>
      <c r="J4" s="610"/>
      <c r="K4" s="610"/>
      <c r="L4" s="610"/>
      <c r="M4" s="610"/>
      <c r="N4" s="610"/>
      <c r="O4" s="610"/>
      <c r="P4" s="611"/>
      <c r="Q4" s="611"/>
      <c r="R4" s="611"/>
      <c r="S4" s="611"/>
      <c r="T4" s="611"/>
      <c r="U4" s="611"/>
      <c r="V4" s="611"/>
      <c r="W4" s="611"/>
      <c r="X4" s="611"/>
      <c r="Y4" s="611"/>
      <c r="Z4" s="611"/>
      <c r="AA4" s="611"/>
      <c r="AB4" s="611"/>
    </row>
    <row r="5" spans="1:29" s="612" customFormat="1" ht="28.5" customHeight="1" thickBot="1" x14ac:dyDescent="0.55000000000000004">
      <c r="A5" s="604"/>
      <c r="C5" s="613" t="s">
        <v>13</v>
      </c>
      <c r="D5" s="614"/>
      <c r="E5" s="614"/>
      <c r="F5" s="614"/>
      <c r="G5" s="614"/>
      <c r="H5" s="614"/>
      <c r="I5" s="614"/>
      <c r="J5" s="614"/>
      <c r="K5" s="614"/>
      <c r="L5" s="614"/>
      <c r="M5" s="614"/>
      <c r="N5" s="614"/>
      <c r="O5" s="615"/>
      <c r="P5" s="613" t="s">
        <v>15</v>
      </c>
      <c r="Q5" s="614"/>
      <c r="R5" s="614"/>
      <c r="S5" s="614"/>
      <c r="T5" s="614"/>
      <c r="U5" s="614"/>
      <c r="V5" s="614"/>
      <c r="W5" s="614"/>
      <c r="X5" s="614"/>
      <c r="Y5" s="614"/>
      <c r="Z5" s="614"/>
      <c r="AA5" s="614"/>
      <c r="AB5" s="615"/>
    </row>
    <row r="6" spans="1:29" s="612" customFormat="1" ht="28.5" customHeight="1" thickBot="1" x14ac:dyDescent="0.55000000000000004">
      <c r="A6" s="604"/>
      <c r="B6" s="616"/>
      <c r="C6" s="613" t="s">
        <v>520</v>
      </c>
      <c r="D6" s="614"/>
      <c r="E6" s="614"/>
      <c r="F6" s="614"/>
      <c r="G6" s="614"/>
      <c r="H6" s="614"/>
      <c r="I6" s="614"/>
      <c r="J6" s="614"/>
      <c r="K6" s="614"/>
      <c r="L6" s="614"/>
      <c r="M6" s="614"/>
      <c r="N6" s="615"/>
      <c r="O6" s="617" t="s">
        <v>521</v>
      </c>
      <c r="P6" s="613" t="s">
        <v>520</v>
      </c>
      <c r="Q6" s="614"/>
      <c r="R6" s="614"/>
      <c r="S6" s="614"/>
      <c r="T6" s="614"/>
      <c r="U6" s="614"/>
      <c r="V6" s="614"/>
      <c r="W6" s="614"/>
      <c r="X6" s="614"/>
      <c r="Y6" s="614"/>
      <c r="Z6" s="614"/>
      <c r="AA6" s="615"/>
      <c r="AB6" s="617" t="s">
        <v>521</v>
      </c>
    </row>
    <row r="7" spans="1:29" s="612" customFormat="1" ht="28.5" customHeight="1" thickBot="1" x14ac:dyDescent="0.55000000000000004">
      <c r="A7" s="604"/>
      <c r="B7" s="616" t="s">
        <v>296</v>
      </c>
      <c r="C7" s="613" t="s">
        <v>522</v>
      </c>
      <c r="D7" s="614"/>
      <c r="E7" s="618"/>
      <c r="F7" s="618"/>
      <c r="G7" s="618"/>
      <c r="H7" s="619"/>
      <c r="I7" s="613" t="s">
        <v>415</v>
      </c>
      <c r="J7" s="614"/>
      <c r="K7" s="614"/>
      <c r="L7" s="615"/>
      <c r="M7" s="613" t="s">
        <v>523</v>
      </c>
      <c r="N7" s="615"/>
      <c r="O7" s="620"/>
      <c r="P7" s="613" t="s">
        <v>522</v>
      </c>
      <c r="Q7" s="614"/>
      <c r="R7" s="614"/>
      <c r="S7" s="614"/>
      <c r="T7" s="614"/>
      <c r="U7" s="615"/>
      <c r="V7" s="613" t="s">
        <v>415</v>
      </c>
      <c r="W7" s="614"/>
      <c r="X7" s="614"/>
      <c r="Y7" s="615"/>
      <c r="Z7" s="613" t="s">
        <v>523</v>
      </c>
      <c r="AA7" s="615"/>
      <c r="AB7" s="620"/>
    </row>
    <row r="8" spans="1:29" s="604" customFormat="1" ht="54.75" customHeight="1" thickBot="1" x14ac:dyDescent="0.4">
      <c r="A8" s="621" t="s">
        <v>524</v>
      </c>
      <c r="B8" s="622" t="s">
        <v>525</v>
      </c>
      <c r="C8" s="621" t="s">
        <v>526</v>
      </c>
      <c r="D8" s="621" t="s">
        <v>527</v>
      </c>
      <c r="E8" s="623" t="s">
        <v>528</v>
      </c>
      <c r="F8" s="624"/>
      <c r="G8" s="624"/>
      <c r="H8" s="625"/>
      <c r="I8" s="626" t="s">
        <v>529</v>
      </c>
      <c r="J8" s="617"/>
      <c r="K8" s="621" t="s">
        <v>530</v>
      </c>
      <c r="L8" s="617"/>
      <c r="M8" s="186" t="s">
        <v>531</v>
      </c>
      <c r="N8" s="627"/>
      <c r="O8" s="620"/>
      <c r="P8" s="621" t="s">
        <v>526</v>
      </c>
      <c r="Q8" s="621" t="s">
        <v>527</v>
      </c>
      <c r="R8" s="623" t="s">
        <v>528</v>
      </c>
      <c r="S8" s="624"/>
      <c r="T8" s="624"/>
      <c r="U8" s="625"/>
      <c r="V8" s="621" t="s">
        <v>529</v>
      </c>
      <c r="W8" s="617"/>
      <c r="X8" s="621" t="s">
        <v>530</v>
      </c>
      <c r="Y8" s="617"/>
      <c r="Z8" s="186" t="s">
        <v>531</v>
      </c>
      <c r="AA8" s="627"/>
      <c r="AB8" s="620"/>
    </row>
    <row r="9" spans="1:29" s="604" customFormat="1" ht="65.25" customHeight="1" x14ac:dyDescent="0.35">
      <c r="A9" s="628"/>
      <c r="B9" s="629"/>
      <c r="C9" s="630"/>
      <c r="D9" s="630"/>
      <c r="E9" s="631"/>
      <c r="F9" s="632"/>
      <c r="G9" s="632"/>
      <c r="H9" s="633"/>
      <c r="I9" s="632"/>
      <c r="J9" s="634"/>
      <c r="K9" s="635"/>
      <c r="L9" s="634"/>
      <c r="M9" s="621" t="s">
        <v>532</v>
      </c>
      <c r="N9" s="636" t="s">
        <v>395</v>
      </c>
      <c r="O9" s="620"/>
      <c r="P9" s="630"/>
      <c r="Q9" s="630"/>
      <c r="R9" s="631"/>
      <c r="S9" s="632"/>
      <c r="T9" s="632"/>
      <c r="U9" s="633"/>
      <c r="V9" s="635"/>
      <c r="W9" s="634"/>
      <c r="X9" s="635"/>
      <c r="Y9" s="634"/>
      <c r="Z9" s="621" t="s">
        <v>532</v>
      </c>
      <c r="AA9" s="636" t="s">
        <v>395</v>
      </c>
      <c r="AB9" s="620"/>
    </row>
    <row r="10" spans="1:29" s="604" customFormat="1" ht="47.25" customHeight="1" x14ac:dyDescent="0.35">
      <c r="A10" s="628"/>
      <c r="B10" s="629"/>
      <c r="C10" s="630"/>
      <c r="D10" s="630" t="s">
        <v>533</v>
      </c>
      <c r="E10" s="637" t="s">
        <v>534</v>
      </c>
      <c r="F10" s="638" t="s">
        <v>535</v>
      </c>
      <c r="G10" s="638" t="s">
        <v>536</v>
      </c>
      <c r="H10" s="637" t="s">
        <v>537</v>
      </c>
      <c r="I10" s="639" t="s">
        <v>341</v>
      </c>
      <c r="J10" s="640" t="s">
        <v>538</v>
      </c>
      <c r="K10" s="639" t="s">
        <v>341</v>
      </c>
      <c r="L10" s="640" t="s">
        <v>538</v>
      </c>
      <c r="M10" s="630"/>
      <c r="N10" s="641"/>
      <c r="O10" s="620"/>
      <c r="P10" s="630"/>
      <c r="Q10" s="630" t="s">
        <v>533</v>
      </c>
      <c r="R10" s="637" t="s">
        <v>534</v>
      </c>
      <c r="S10" s="638" t="s">
        <v>535</v>
      </c>
      <c r="T10" s="638" t="s">
        <v>536</v>
      </c>
      <c r="U10" s="637" t="s">
        <v>537</v>
      </c>
      <c r="V10" s="639" t="s">
        <v>341</v>
      </c>
      <c r="W10" s="640" t="s">
        <v>538</v>
      </c>
      <c r="X10" s="639" t="s">
        <v>341</v>
      </c>
      <c r="Y10" s="640" t="s">
        <v>538</v>
      </c>
      <c r="Z10" s="630"/>
      <c r="AA10" s="641"/>
      <c r="AB10" s="620"/>
    </row>
    <row r="11" spans="1:29" s="604" customFormat="1" ht="143.25" customHeight="1" thickBot="1" x14ac:dyDescent="0.4">
      <c r="A11" s="642"/>
      <c r="B11" s="643"/>
      <c r="C11" s="644"/>
      <c r="D11" s="644"/>
      <c r="E11" s="645"/>
      <c r="F11" s="646"/>
      <c r="G11" s="646"/>
      <c r="H11" s="645"/>
      <c r="I11" s="647"/>
      <c r="J11" s="648"/>
      <c r="K11" s="647"/>
      <c r="L11" s="648"/>
      <c r="M11" s="644"/>
      <c r="N11" s="649"/>
      <c r="O11" s="650"/>
      <c r="P11" s="644"/>
      <c r="Q11" s="644"/>
      <c r="R11" s="645"/>
      <c r="S11" s="646"/>
      <c r="T11" s="646"/>
      <c r="U11" s="645"/>
      <c r="V11" s="647"/>
      <c r="W11" s="648"/>
      <c r="X11" s="647"/>
      <c r="Y11" s="648"/>
      <c r="Z11" s="644"/>
      <c r="AA11" s="649"/>
      <c r="AB11" s="650"/>
    </row>
    <row r="12" spans="1:29" ht="15" customHeight="1" x14ac:dyDescent="0.3">
      <c r="A12" s="651" t="s">
        <v>539</v>
      </c>
      <c r="B12" s="652" t="s">
        <v>540</v>
      </c>
      <c r="C12" s="653">
        <v>0</v>
      </c>
      <c r="D12" s="654">
        <v>0</v>
      </c>
      <c r="E12" s="655">
        <v>0</v>
      </c>
      <c r="F12" s="655">
        <v>0</v>
      </c>
      <c r="G12" s="655">
        <v>0</v>
      </c>
      <c r="H12" s="656">
        <v>0</v>
      </c>
      <c r="I12" s="657">
        <v>0</v>
      </c>
      <c r="J12" s="658">
        <v>0</v>
      </c>
      <c r="K12" s="657">
        <v>0</v>
      </c>
      <c r="L12" s="659">
        <v>0</v>
      </c>
      <c r="M12" s="657">
        <v>0</v>
      </c>
      <c r="N12" s="658">
        <v>0</v>
      </c>
      <c r="O12" s="660"/>
      <c r="P12" s="653">
        <v>0</v>
      </c>
      <c r="Q12" s="654">
        <v>0</v>
      </c>
      <c r="R12" s="655">
        <v>0</v>
      </c>
      <c r="S12" s="655">
        <v>0</v>
      </c>
      <c r="T12" s="655">
        <v>0</v>
      </c>
      <c r="U12" s="656">
        <v>0</v>
      </c>
      <c r="V12" s="657">
        <v>0</v>
      </c>
      <c r="W12" s="658">
        <v>0</v>
      </c>
      <c r="X12" s="657">
        <v>0</v>
      </c>
      <c r="Y12" s="659">
        <v>0</v>
      </c>
      <c r="Z12" s="657">
        <v>0</v>
      </c>
      <c r="AA12" s="658">
        <v>0</v>
      </c>
      <c r="AB12" s="660"/>
    </row>
    <row r="13" spans="1:29" ht="15" customHeight="1" x14ac:dyDescent="0.3">
      <c r="A13" s="661" t="s">
        <v>541</v>
      </c>
      <c r="B13" s="662"/>
      <c r="C13" s="663">
        <v>0</v>
      </c>
      <c r="D13" s="664">
        <v>0</v>
      </c>
      <c r="E13" s="665">
        <v>0</v>
      </c>
      <c r="F13" s="665">
        <v>0</v>
      </c>
      <c r="G13" s="665">
        <v>0</v>
      </c>
      <c r="H13" s="666">
        <v>0</v>
      </c>
      <c r="I13" s="667">
        <v>0</v>
      </c>
      <c r="J13" s="668">
        <v>0</v>
      </c>
      <c r="K13" s="667">
        <v>0</v>
      </c>
      <c r="L13" s="669">
        <v>0</v>
      </c>
      <c r="M13" s="667">
        <v>0</v>
      </c>
      <c r="N13" s="668">
        <v>0</v>
      </c>
      <c r="O13" s="670"/>
      <c r="P13" s="663">
        <v>9.7213499999999993</v>
      </c>
      <c r="Q13" s="664">
        <v>9.7211850000000002</v>
      </c>
      <c r="R13" s="665">
        <v>0</v>
      </c>
      <c r="S13" s="665">
        <v>0</v>
      </c>
      <c r="T13" s="665">
        <v>9.7211850000000002</v>
      </c>
      <c r="U13" s="666">
        <v>0</v>
      </c>
      <c r="V13" s="667">
        <v>0</v>
      </c>
      <c r="W13" s="668">
        <v>0</v>
      </c>
      <c r="X13" s="667">
        <v>0</v>
      </c>
      <c r="Y13" s="669">
        <v>0</v>
      </c>
      <c r="Z13" s="667">
        <v>0</v>
      </c>
      <c r="AA13" s="668">
        <v>0</v>
      </c>
      <c r="AB13" s="670"/>
    </row>
    <row r="14" spans="1:29" ht="15" customHeight="1" x14ac:dyDescent="0.3">
      <c r="A14" s="661" t="s">
        <v>542</v>
      </c>
      <c r="B14" s="662"/>
      <c r="C14" s="663">
        <v>9.6562359999999998</v>
      </c>
      <c r="D14" s="664">
        <v>9.6558659999999996</v>
      </c>
      <c r="E14" s="665">
        <v>0</v>
      </c>
      <c r="F14" s="665">
        <v>0</v>
      </c>
      <c r="G14" s="665">
        <v>9.6558659999999996</v>
      </c>
      <c r="H14" s="666">
        <v>0</v>
      </c>
      <c r="I14" s="667">
        <v>0</v>
      </c>
      <c r="J14" s="671">
        <v>0</v>
      </c>
      <c r="K14" s="667">
        <v>0</v>
      </c>
      <c r="L14" s="671">
        <v>0</v>
      </c>
      <c r="M14" s="667">
        <v>0</v>
      </c>
      <c r="N14" s="668">
        <v>0</v>
      </c>
      <c r="O14" s="672"/>
      <c r="P14" s="663">
        <v>0</v>
      </c>
      <c r="Q14" s="664">
        <v>0</v>
      </c>
      <c r="R14" s="665">
        <v>0</v>
      </c>
      <c r="S14" s="665">
        <v>0</v>
      </c>
      <c r="T14" s="665">
        <v>0</v>
      </c>
      <c r="U14" s="666">
        <v>0</v>
      </c>
      <c r="V14" s="667">
        <v>0</v>
      </c>
      <c r="W14" s="671">
        <v>0</v>
      </c>
      <c r="X14" s="667">
        <v>0</v>
      </c>
      <c r="Y14" s="671">
        <v>0</v>
      </c>
      <c r="Z14" s="667">
        <v>0</v>
      </c>
      <c r="AA14" s="668">
        <v>0</v>
      </c>
      <c r="AB14" s="672"/>
    </row>
    <row r="15" spans="1:29" ht="15" customHeight="1" x14ac:dyDescent="0.3">
      <c r="A15" s="661" t="s">
        <v>543</v>
      </c>
      <c r="B15" s="662"/>
      <c r="C15" s="663">
        <v>0</v>
      </c>
      <c r="D15" s="664">
        <v>0</v>
      </c>
      <c r="E15" s="665">
        <v>0</v>
      </c>
      <c r="F15" s="665">
        <v>0</v>
      </c>
      <c r="G15" s="665">
        <v>0</v>
      </c>
      <c r="H15" s="666">
        <v>0</v>
      </c>
      <c r="I15" s="667">
        <v>0</v>
      </c>
      <c r="J15" s="668">
        <v>0</v>
      </c>
      <c r="K15" s="667">
        <v>0</v>
      </c>
      <c r="L15" s="669">
        <v>0</v>
      </c>
      <c r="M15" s="667">
        <v>0</v>
      </c>
      <c r="N15" s="668">
        <v>0</v>
      </c>
      <c r="O15" s="670"/>
      <c r="P15" s="663">
        <v>0</v>
      </c>
      <c r="Q15" s="664">
        <v>0</v>
      </c>
      <c r="R15" s="665">
        <v>0</v>
      </c>
      <c r="S15" s="665">
        <v>0</v>
      </c>
      <c r="T15" s="665">
        <v>0</v>
      </c>
      <c r="U15" s="666">
        <v>0</v>
      </c>
      <c r="V15" s="667">
        <v>0</v>
      </c>
      <c r="W15" s="668">
        <v>0</v>
      </c>
      <c r="X15" s="667">
        <v>0</v>
      </c>
      <c r="Y15" s="669">
        <v>0</v>
      </c>
      <c r="Z15" s="667">
        <v>0</v>
      </c>
      <c r="AA15" s="668">
        <v>0</v>
      </c>
      <c r="AB15" s="670"/>
    </row>
    <row r="16" spans="1:29" ht="15" customHeight="1" x14ac:dyDescent="0.3">
      <c r="A16" s="661" t="s">
        <v>544</v>
      </c>
      <c r="B16" s="662"/>
      <c r="C16" s="663">
        <v>2.8343739999999999</v>
      </c>
      <c r="D16" s="664">
        <v>2.8343180000000001</v>
      </c>
      <c r="E16" s="665">
        <v>0</v>
      </c>
      <c r="F16" s="665">
        <v>0</v>
      </c>
      <c r="G16" s="665">
        <v>2.8343180000000001</v>
      </c>
      <c r="H16" s="666">
        <v>0</v>
      </c>
      <c r="I16" s="667">
        <v>0</v>
      </c>
      <c r="J16" s="668">
        <v>0</v>
      </c>
      <c r="K16" s="667">
        <v>0</v>
      </c>
      <c r="L16" s="669">
        <v>0</v>
      </c>
      <c r="M16" s="667">
        <v>0</v>
      </c>
      <c r="N16" s="668">
        <v>0</v>
      </c>
      <c r="O16" s="670"/>
      <c r="P16" s="663">
        <v>56.724626999999998</v>
      </c>
      <c r="Q16" s="664">
        <v>56.723373000000002</v>
      </c>
      <c r="R16" s="665">
        <v>0</v>
      </c>
      <c r="S16" s="665">
        <v>0</v>
      </c>
      <c r="T16" s="665">
        <v>7.3866849999999999</v>
      </c>
      <c r="U16" s="666">
        <v>49.336688000000002</v>
      </c>
      <c r="V16" s="667">
        <v>0</v>
      </c>
      <c r="W16" s="668">
        <v>0</v>
      </c>
      <c r="X16" s="667">
        <v>0</v>
      </c>
      <c r="Y16" s="669">
        <v>0</v>
      </c>
      <c r="Z16" s="667">
        <v>0</v>
      </c>
      <c r="AA16" s="668">
        <v>0</v>
      </c>
      <c r="AB16" s="670"/>
    </row>
    <row r="17" spans="1:28" ht="15" customHeight="1" x14ac:dyDescent="0.3">
      <c r="A17" s="661" t="s">
        <v>545</v>
      </c>
      <c r="B17" s="662"/>
      <c r="C17" s="663">
        <v>1358.8574390000001</v>
      </c>
      <c r="D17" s="664">
        <v>1341.441697</v>
      </c>
      <c r="E17" s="665">
        <v>26.219850999999998</v>
      </c>
      <c r="F17" s="665">
        <v>0</v>
      </c>
      <c r="G17" s="665">
        <v>773.48518899999999</v>
      </c>
      <c r="H17" s="666">
        <v>559.12451199999998</v>
      </c>
      <c r="I17" s="667">
        <v>0</v>
      </c>
      <c r="J17" s="668">
        <v>0</v>
      </c>
      <c r="K17" s="667">
        <v>0</v>
      </c>
      <c r="L17" s="669">
        <v>0</v>
      </c>
      <c r="M17" s="667">
        <v>0</v>
      </c>
      <c r="N17" s="668">
        <v>0</v>
      </c>
      <c r="O17" s="670"/>
      <c r="P17" s="663">
        <v>1663.7277959999999</v>
      </c>
      <c r="Q17" s="664">
        <v>1663.6892</v>
      </c>
      <c r="R17" s="665">
        <v>12.101469</v>
      </c>
      <c r="S17" s="665">
        <v>0</v>
      </c>
      <c r="T17" s="665">
        <v>1158.3971610000001</v>
      </c>
      <c r="U17" s="666">
        <v>493.19386700000001</v>
      </c>
      <c r="V17" s="667">
        <v>0</v>
      </c>
      <c r="W17" s="668">
        <v>0</v>
      </c>
      <c r="X17" s="667">
        <v>0</v>
      </c>
      <c r="Y17" s="669">
        <v>0</v>
      </c>
      <c r="Z17" s="667">
        <v>0</v>
      </c>
      <c r="AA17" s="668">
        <v>0</v>
      </c>
      <c r="AB17" s="670"/>
    </row>
    <row r="18" spans="1:28" ht="15" customHeight="1" x14ac:dyDescent="0.3">
      <c r="A18" s="673" t="s">
        <v>546</v>
      </c>
      <c r="B18" s="662"/>
      <c r="C18" s="674">
        <v>99.184208999999996</v>
      </c>
      <c r="D18" s="675">
        <v>99.182294999999996</v>
      </c>
      <c r="E18" s="676">
        <v>0</v>
      </c>
      <c r="F18" s="676">
        <v>0</v>
      </c>
      <c r="G18" s="676">
        <v>99.182294999999996</v>
      </c>
      <c r="H18" s="677">
        <v>0</v>
      </c>
      <c r="I18" s="678">
        <v>0</v>
      </c>
      <c r="J18" s="679">
        <v>0</v>
      </c>
      <c r="K18" s="678">
        <v>0</v>
      </c>
      <c r="L18" s="680">
        <v>0</v>
      </c>
      <c r="M18" s="678">
        <v>0</v>
      </c>
      <c r="N18" s="679">
        <v>0</v>
      </c>
      <c r="O18" s="681"/>
      <c r="P18" s="674">
        <v>14.945779</v>
      </c>
      <c r="Q18" s="675">
        <v>14.928353</v>
      </c>
      <c r="R18" s="676">
        <v>14.945779</v>
      </c>
      <c r="S18" s="676">
        <v>0</v>
      </c>
      <c r="T18" s="676">
        <v>0</v>
      </c>
      <c r="U18" s="677">
        <v>0</v>
      </c>
      <c r="V18" s="678">
        <v>0</v>
      </c>
      <c r="W18" s="679">
        <v>0</v>
      </c>
      <c r="X18" s="678">
        <v>0</v>
      </c>
      <c r="Y18" s="680">
        <v>0</v>
      </c>
      <c r="Z18" s="678">
        <v>0</v>
      </c>
      <c r="AA18" s="679">
        <v>0</v>
      </c>
      <c r="AB18" s="681"/>
    </row>
    <row r="19" spans="1:28" ht="12.5" thickBot="1" x14ac:dyDescent="0.35">
      <c r="A19" s="682" t="s">
        <v>292</v>
      </c>
      <c r="B19" s="683"/>
      <c r="C19" s="684">
        <f t="shared" ref="C19:N19" si="0">+C12+C13+C14+C15+C16+C17+C18</f>
        <v>1470.5322580000002</v>
      </c>
      <c r="D19" s="685">
        <f t="shared" si="0"/>
        <v>1453.114176</v>
      </c>
      <c r="E19" s="686">
        <f t="shared" si="0"/>
        <v>26.219850999999998</v>
      </c>
      <c r="F19" s="686">
        <f t="shared" si="0"/>
        <v>0</v>
      </c>
      <c r="G19" s="686">
        <f t="shared" si="0"/>
        <v>885.15766799999994</v>
      </c>
      <c r="H19" s="687">
        <f t="shared" si="0"/>
        <v>559.12451199999998</v>
      </c>
      <c r="I19" s="684">
        <f t="shared" si="0"/>
        <v>0</v>
      </c>
      <c r="J19" s="686">
        <f t="shared" si="0"/>
        <v>0</v>
      </c>
      <c r="K19" s="684">
        <f t="shared" si="0"/>
        <v>0</v>
      </c>
      <c r="L19" s="687">
        <f t="shared" si="0"/>
        <v>0</v>
      </c>
      <c r="M19" s="684">
        <f t="shared" si="0"/>
        <v>0</v>
      </c>
      <c r="N19" s="686">
        <f t="shared" si="0"/>
        <v>0</v>
      </c>
      <c r="O19" s="688">
        <v>0</v>
      </c>
      <c r="P19" s="684">
        <f t="shared" ref="P19:AA19" si="1">+P12+P13+P14+P15+P16+P17+P18</f>
        <v>1745.1195519999999</v>
      </c>
      <c r="Q19" s="685">
        <f t="shared" si="1"/>
        <v>1745.062111</v>
      </c>
      <c r="R19" s="686">
        <f t="shared" si="1"/>
        <v>27.047248</v>
      </c>
      <c r="S19" s="686">
        <f t="shared" si="1"/>
        <v>0</v>
      </c>
      <c r="T19" s="686">
        <f t="shared" si="1"/>
        <v>1175.5050310000001</v>
      </c>
      <c r="U19" s="687">
        <f t="shared" si="1"/>
        <v>542.53055500000005</v>
      </c>
      <c r="V19" s="684">
        <f t="shared" si="1"/>
        <v>0</v>
      </c>
      <c r="W19" s="686">
        <f t="shared" si="1"/>
        <v>0</v>
      </c>
      <c r="X19" s="684">
        <f t="shared" si="1"/>
        <v>0</v>
      </c>
      <c r="Y19" s="687">
        <f t="shared" si="1"/>
        <v>0</v>
      </c>
      <c r="Z19" s="684">
        <f t="shared" si="1"/>
        <v>0</v>
      </c>
      <c r="AA19" s="686">
        <f t="shared" si="1"/>
        <v>0</v>
      </c>
      <c r="AB19" s="688">
        <v>0</v>
      </c>
    </row>
    <row r="20" spans="1:28" x14ac:dyDescent="0.3">
      <c r="A20" s="651" t="s">
        <v>539</v>
      </c>
      <c r="B20" s="652" t="s">
        <v>547</v>
      </c>
      <c r="C20" s="653">
        <v>468.85916800000001</v>
      </c>
      <c r="D20" s="654">
        <v>468.85867500000001</v>
      </c>
      <c r="E20" s="655">
        <v>0</v>
      </c>
      <c r="F20" s="655">
        <v>0</v>
      </c>
      <c r="G20" s="655">
        <v>92.518888000000004</v>
      </c>
      <c r="H20" s="656">
        <v>376.339787</v>
      </c>
      <c r="I20" s="657">
        <v>0</v>
      </c>
      <c r="J20" s="658">
        <v>0</v>
      </c>
      <c r="K20" s="657">
        <v>0</v>
      </c>
      <c r="L20" s="659">
        <v>0</v>
      </c>
      <c r="M20" s="657">
        <v>0</v>
      </c>
      <c r="N20" s="658">
        <v>0</v>
      </c>
      <c r="O20" s="660"/>
      <c r="P20" s="653">
        <v>4.1999999999999998E-5</v>
      </c>
      <c r="Q20" s="654">
        <v>4.1999999999999998E-5</v>
      </c>
      <c r="R20" s="655">
        <v>0</v>
      </c>
      <c r="S20" s="655">
        <v>0</v>
      </c>
      <c r="T20" s="655">
        <v>0</v>
      </c>
      <c r="U20" s="656">
        <v>4.1999999999999998E-5</v>
      </c>
      <c r="V20" s="657">
        <v>0</v>
      </c>
      <c r="W20" s="658">
        <v>0</v>
      </c>
      <c r="X20" s="657">
        <v>0</v>
      </c>
      <c r="Y20" s="659">
        <v>0</v>
      </c>
      <c r="Z20" s="657">
        <v>0</v>
      </c>
      <c r="AA20" s="658">
        <v>0</v>
      </c>
      <c r="AB20" s="660"/>
    </row>
    <row r="21" spans="1:28" x14ac:dyDescent="0.3">
      <c r="A21" s="661" t="s">
        <v>541</v>
      </c>
      <c r="B21" s="662"/>
      <c r="C21" s="663">
        <v>70.600487000000001</v>
      </c>
      <c r="D21" s="664">
        <v>70.598454000000004</v>
      </c>
      <c r="E21" s="665">
        <v>0</v>
      </c>
      <c r="F21" s="665">
        <v>0</v>
      </c>
      <c r="G21" s="665">
        <v>70.598454000000004</v>
      </c>
      <c r="H21" s="666">
        <v>0</v>
      </c>
      <c r="I21" s="667">
        <v>0</v>
      </c>
      <c r="J21" s="668">
        <v>0</v>
      </c>
      <c r="K21" s="667">
        <v>0</v>
      </c>
      <c r="L21" s="669">
        <v>0</v>
      </c>
      <c r="M21" s="667">
        <v>0</v>
      </c>
      <c r="N21" s="668">
        <v>0</v>
      </c>
      <c r="O21" s="670"/>
      <c r="P21" s="663">
        <v>166.09051600000001</v>
      </c>
      <c r="Q21" s="664">
        <v>166.08308</v>
      </c>
      <c r="R21" s="665">
        <v>0</v>
      </c>
      <c r="S21" s="665">
        <v>0</v>
      </c>
      <c r="T21" s="665">
        <v>166.08308</v>
      </c>
      <c r="U21" s="666">
        <v>0</v>
      </c>
      <c r="V21" s="667">
        <v>0</v>
      </c>
      <c r="W21" s="668">
        <v>0</v>
      </c>
      <c r="X21" s="667">
        <v>0</v>
      </c>
      <c r="Y21" s="669">
        <v>0</v>
      </c>
      <c r="Z21" s="667">
        <v>0</v>
      </c>
      <c r="AA21" s="668">
        <v>0</v>
      </c>
      <c r="AB21" s="670"/>
    </row>
    <row r="22" spans="1:28" x14ac:dyDescent="0.3">
      <c r="A22" s="661" t="s">
        <v>542</v>
      </c>
      <c r="B22" s="662"/>
      <c r="C22" s="663">
        <v>43.960793000000002</v>
      </c>
      <c r="D22" s="664">
        <v>43.958101999999997</v>
      </c>
      <c r="E22" s="665">
        <v>0</v>
      </c>
      <c r="F22" s="665">
        <v>0</v>
      </c>
      <c r="G22" s="665">
        <v>43.958101999999997</v>
      </c>
      <c r="H22" s="666">
        <v>0</v>
      </c>
      <c r="I22" s="667">
        <v>0</v>
      </c>
      <c r="J22" s="671">
        <v>0</v>
      </c>
      <c r="K22" s="667">
        <v>0</v>
      </c>
      <c r="L22" s="671">
        <v>0</v>
      </c>
      <c r="M22" s="667">
        <v>0</v>
      </c>
      <c r="N22" s="668">
        <v>0</v>
      </c>
      <c r="O22" s="672"/>
      <c r="P22" s="663">
        <v>155.47796</v>
      </c>
      <c r="Q22" s="664">
        <v>155.46862100000001</v>
      </c>
      <c r="R22" s="665">
        <v>0</v>
      </c>
      <c r="S22" s="665">
        <v>0</v>
      </c>
      <c r="T22" s="665">
        <v>155.46862100000001</v>
      </c>
      <c r="U22" s="666">
        <v>0</v>
      </c>
      <c r="V22" s="667">
        <v>0</v>
      </c>
      <c r="W22" s="671">
        <v>0</v>
      </c>
      <c r="X22" s="667">
        <v>0</v>
      </c>
      <c r="Y22" s="671">
        <v>0</v>
      </c>
      <c r="Z22" s="667">
        <v>0</v>
      </c>
      <c r="AA22" s="668">
        <v>0</v>
      </c>
      <c r="AB22" s="672"/>
    </row>
    <row r="23" spans="1:28" x14ac:dyDescent="0.3">
      <c r="A23" s="661" t="s">
        <v>543</v>
      </c>
      <c r="B23" s="662"/>
      <c r="C23" s="663">
        <v>0</v>
      </c>
      <c r="D23" s="664">
        <v>0</v>
      </c>
      <c r="E23" s="665">
        <v>0</v>
      </c>
      <c r="F23" s="665">
        <v>0</v>
      </c>
      <c r="G23" s="665">
        <v>0</v>
      </c>
      <c r="H23" s="666">
        <v>0</v>
      </c>
      <c r="I23" s="667">
        <v>0</v>
      </c>
      <c r="J23" s="668">
        <v>0</v>
      </c>
      <c r="K23" s="667">
        <v>0</v>
      </c>
      <c r="L23" s="669">
        <v>0</v>
      </c>
      <c r="M23" s="667">
        <v>0</v>
      </c>
      <c r="N23" s="668">
        <v>0</v>
      </c>
      <c r="O23" s="670"/>
      <c r="P23" s="663">
        <v>1.8860000000000001E-3</v>
      </c>
      <c r="Q23" s="664">
        <v>1.8860000000000001E-3</v>
      </c>
      <c r="R23" s="665">
        <v>1.8860000000000001E-3</v>
      </c>
      <c r="S23" s="665">
        <v>0</v>
      </c>
      <c r="T23" s="665">
        <v>0</v>
      </c>
      <c r="U23" s="666">
        <v>0</v>
      </c>
      <c r="V23" s="667">
        <v>0</v>
      </c>
      <c r="W23" s="668">
        <v>0</v>
      </c>
      <c r="X23" s="667">
        <v>0</v>
      </c>
      <c r="Y23" s="669">
        <v>0</v>
      </c>
      <c r="Z23" s="667">
        <v>0</v>
      </c>
      <c r="AA23" s="668">
        <v>0</v>
      </c>
      <c r="AB23" s="670"/>
    </row>
    <row r="24" spans="1:28" x14ac:dyDescent="0.3">
      <c r="A24" s="661" t="s">
        <v>544</v>
      </c>
      <c r="B24" s="662"/>
      <c r="C24" s="663">
        <v>1.9139999999999999E-3</v>
      </c>
      <c r="D24" s="664">
        <v>1.9139999999999999E-3</v>
      </c>
      <c r="E24" s="665">
        <v>1.9139999999999999E-3</v>
      </c>
      <c r="F24" s="665">
        <v>0</v>
      </c>
      <c r="G24" s="665">
        <v>0</v>
      </c>
      <c r="H24" s="666">
        <v>0</v>
      </c>
      <c r="I24" s="667">
        <v>0</v>
      </c>
      <c r="J24" s="668">
        <v>0</v>
      </c>
      <c r="K24" s="667">
        <v>0</v>
      </c>
      <c r="L24" s="669">
        <v>0</v>
      </c>
      <c r="M24" s="667">
        <v>0</v>
      </c>
      <c r="N24" s="668">
        <v>0</v>
      </c>
      <c r="O24" s="670"/>
      <c r="P24" s="663">
        <v>5.4751320000000003</v>
      </c>
      <c r="Q24" s="664">
        <v>5.4751320000000003</v>
      </c>
      <c r="R24" s="665">
        <v>0</v>
      </c>
      <c r="S24" s="665">
        <v>0</v>
      </c>
      <c r="T24" s="665">
        <v>5.4751320000000003</v>
      </c>
      <c r="U24" s="666">
        <v>0</v>
      </c>
      <c r="V24" s="667">
        <v>0</v>
      </c>
      <c r="W24" s="668">
        <v>0</v>
      </c>
      <c r="X24" s="667">
        <v>0</v>
      </c>
      <c r="Y24" s="669">
        <v>0</v>
      </c>
      <c r="Z24" s="667">
        <v>0</v>
      </c>
      <c r="AA24" s="668">
        <v>0</v>
      </c>
      <c r="AB24" s="670"/>
    </row>
    <row r="25" spans="1:28" x14ac:dyDescent="0.3">
      <c r="A25" s="661" t="s">
        <v>545</v>
      </c>
      <c r="B25" s="662"/>
      <c r="C25" s="663">
        <v>1758.1752309999999</v>
      </c>
      <c r="D25" s="664">
        <v>1728.6606079999999</v>
      </c>
      <c r="E25" s="665">
        <v>29.372682999999999</v>
      </c>
      <c r="F25" s="665">
        <v>0</v>
      </c>
      <c r="G25" s="665">
        <v>793.02669200000003</v>
      </c>
      <c r="H25" s="666">
        <v>935.633916</v>
      </c>
      <c r="I25" s="667">
        <v>0</v>
      </c>
      <c r="J25" s="668">
        <v>0</v>
      </c>
      <c r="K25" s="667">
        <v>0</v>
      </c>
      <c r="L25" s="669">
        <v>0</v>
      </c>
      <c r="M25" s="667">
        <v>0</v>
      </c>
      <c r="N25" s="668">
        <v>0</v>
      </c>
      <c r="O25" s="670"/>
      <c r="P25" s="663">
        <v>2258.784928</v>
      </c>
      <c r="Q25" s="664">
        <v>2230.4084469999998</v>
      </c>
      <c r="R25" s="665">
        <v>28.242411000000001</v>
      </c>
      <c r="S25" s="665">
        <v>0</v>
      </c>
      <c r="T25" s="665">
        <v>1317.024997</v>
      </c>
      <c r="U25" s="666">
        <v>913.38345000000004</v>
      </c>
      <c r="V25" s="667">
        <v>0</v>
      </c>
      <c r="W25" s="668">
        <v>0</v>
      </c>
      <c r="X25" s="667">
        <v>0</v>
      </c>
      <c r="Y25" s="669">
        <v>0</v>
      </c>
      <c r="Z25" s="667">
        <v>0</v>
      </c>
      <c r="AA25" s="668">
        <v>0</v>
      </c>
      <c r="AB25" s="670"/>
    </row>
    <row r="26" spans="1:28" x14ac:dyDescent="0.3">
      <c r="A26" s="673" t="s">
        <v>546</v>
      </c>
      <c r="B26" s="662"/>
      <c r="C26" s="674">
        <v>2174.8302469999999</v>
      </c>
      <c r="D26" s="675">
        <v>2156.7460289999999</v>
      </c>
      <c r="E26" s="676">
        <v>26.015153999999999</v>
      </c>
      <c r="F26" s="676">
        <v>0</v>
      </c>
      <c r="G26" s="676">
        <v>1396.0885820000001</v>
      </c>
      <c r="H26" s="677">
        <v>752.56294000000003</v>
      </c>
      <c r="I26" s="678">
        <v>0</v>
      </c>
      <c r="J26" s="679">
        <v>0</v>
      </c>
      <c r="K26" s="678">
        <v>0</v>
      </c>
      <c r="L26" s="680">
        <v>0</v>
      </c>
      <c r="M26" s="678">
        <v>0</v>
      </c>
      <c r="N26" s="679">
        <v>0</v>
      </c>
      <c r="O26" s="681"/>
      <c r="P26" s="674">
        <v>2466.408668</v>
      </c>
      <c r="Q26" s="675">
        <v>2449.5483279999999</v>
      </c>
      <c r="R26" s="676">
        <v>95.494218000000004</v>
      </c>
      <c r="S26" s="676">
        <v>0</v>
      </c>
      <c r="T26" s="676">
        <v>1591.7371920000001</v>
      </c>
      <c r="U26" s="677">
        <v>778.96265400000004</v>
      </c>
      <c r="V26" s="678">
        <v>0</v>
      </c>
      <c r="W26" s="679">
        <v>0</v>
      </c>
      <c r="X26" s="678">
        <v>0</v>
      </c>
      <c r="Y26" s="680">
        <v>0</v>
      </c>
      <c r="Z26" s="678">
        <v>0</v>
      </c>
      <c r="AA26" s="679">
        <v>0</v>
      </c>
      <c r="AB26" s="681"/>
    </row>
    <row r="27" spans="1:28" ht="12.5" thickBot="1" x14ac:dyDescent="0.35">
      <c r="A27" s="682" t="s">
        <v>292</v>
      </c>
      <c r="B27" s="683"/>
      <c r="C27" s="684">
        <f t="shared" ref="C27:N27" si="2">+C20+C21+C22+C23+C24+C25+C26</f>
        <v>4516.4278400000003</v>
      </c>
      <c r="D27" s="685">
        <f t="shared" si="2"/>
        <v>4468.8237819999995</v>
      </c>
      <c r="E27" s="686">
        <f t="shared" si="2"/>
        <v>55.389750999999997</v>
      </c>
      <c r="F27" s="686">
        <f t="shared" si="2"/>
        <v>0</v>
      </c>
      <c r="G27" s="686">
        <f t="shared" si="2"/>
        <v>2396.1907179999998</v>
      </c>
      <c r="H27" s="687">
        <f t="shared" si="2"/>
        <v>2064.5366430000004</v>
      </c>
      <c r="I27" s="684">
        <f t="shared" si="2"/>
        <v>0</v>
      </c>
      <c r="J27" s="686">
        <f t="shared" si="2"/>
        <v>0</v>
      </c>
      <c r="K27" s="684">
        <f t="shared" si="2"/>
        <v>0</v>
      </c>
      <c r="L27" s="687">
        <f t="shared" si="2"/>
        <v>0</v>
      </c>
      <c r="M27" s="684">
        <f t="shared" si="2"/>
        <v>0</v>
      </c>
      <c r="N27" s="686">
        <f t="shared" si="2"/>
        <v>0</v>
      </c>
      <c r="O27" s="688">
        <v>72.416394999999994</v>
      </c>
      <c r="P27" s="684">
        <f t="shared" ref="P27:AA27" si="3">+P20+P21+P22+P23+P24+P25+P26</f>
        <v>5052.2391320000006</v>
      </c>
      <c r="Q27" s="685">
        <f t="shared" si="3"/>
        <v>5006.9855360000001</v>
      </c>
      <c r="R27" s="686">
        <f t="shared" si="3"/>
        <v>123.73851500000001</v>
      </c>
      <c r="S27" s="686">
        <f t="shared" si="3"/>
        <v>0</v>
      </c>
      <c r="T27" s="686">
        <f t="shared" si="3"/>
        <v>3235.7890219999999</v>
      </c>
      <c r="U27" s="687">
        <f t="shared" si="3"/>
        <v>1692.3461460000001</v>
      </c>
      <c r="V27" s="684">
        <f t="shared" si="3"/>
        <v>0</v>
      </c>
      <c r="W27" s="686">
        <f t="shared" si="3"/>
        <v>0</v>
      </c>
      <c r="X27" s="684">
        <f t="shared" si="3"/>
        <v>0</v>
      </c>
      <c r="Y27" s="687">
        <f t="shared" si="3"/>
        <v>0</v>
      </c>
      <c r="Z27" s="684">
        <f t="shared" si="3"/>
        <v>0</v>
      </c>
      <c r="AA27" s="686">
        <f t="shared" si="3"/>
        <v>0</v>
      </c>
      <c r="AB27" s="688">
        <v>0</v>
      </c>
    </row>
    <row r="28" spans="1:28" x14ac:dyDescent="0.3">
      <c r="A28" s="651" t="s">
        <v>539</v>
      </c>
      <c r="B28" s="652" t="s">
        <v>548</v>
      </c>
      <c r="C28" s="653">
        <v>0</v>
      </c>
      <c r="D28" s="654">
        <v>0</v>
      </c>
      <c r="E28" s="655">
        <v>0</v>
      </c>
      <c r="F28" s="655">
        <v>0</v>
      </c>
      <c r="G28" s="655">
        <v>0</v>
      </c>
      <c r="H28" s="656">
        <v>0</v>
      </c>
      <c r="I28" s="657">
        <v>0</v>
      </c>
      <c r="J28" s="658">
        <v>0</v>
      </c>
      <c r="K28" s="657">
        <v>0</v>
      </c>
      <c r="L28" s="659">
        <v>0</v>
      </c>
      <c r="M28" s="657">
        <v>0</v>
      </c>
      <c r="N28" s="658">
        <v>0</v>
      </c>
      <c r="O28" s="660"/>
      <c r="P28" s="653">
        <v>0</v>
      </c>
      <c r="Q28" s="654">
        <v>0</v>
      </c>
      <c r="R28" s="655">
        <v>0</v>
      </c>
      <c r="S28" s="655">
        <v>0</v>
      </c>
      <c r="T28" s="655">
        <v>0</v>
      </c>
      <c r="U28" s="656">
        <v>0</v>
      </c>
      <c r="V28" s="657">
        <v>0</v>
      </c>
      <c r="W28" s="658">
        <v>0</v>
      </c>
      <c r="X28" s="657">
        <v>0</v>
      </c>
      <c r="Y28" s="659">
        <v>0</v>
      </c>
      <c r="Z28" s="657">
        <v>0</v>
      </c>
      <c r="AA28" s="658">
        <v>0</v>
      </c>
      <c r="AB28" s="660"/>
    </row>
    <row r="29" spans="1:28" x14ac:dyDescent="0.3">
      <c r="A29" s="661" t="s">
        <v>541</v>
      </c>
      <c r="B29" s="662"/>
      <c r="C29" s="663">
        <v>0</v>
      </c>
      <c r="D29" s="664">
        <v>0</v>
      </c>
      <c r="E29" s="665">
        <v>0</v>
      </c>
      <c r="F29" s="665">
        <v>0</v>
      </c>
      <c r="G29" s="665">
        <v>0</v>
      </c>
      <c r="H29" s="666">
        <v>0</v>
      </c>
      <c r="I29" s="667">
        <v>0</v>
      </c>
      <c r="J29" s="668">
        <v>0</v>
      </c>
      <c r="K29" s="667">
        <v>0</v>
      </c>
      <c r="L29" s="669">
        <v>0</v>
      </c>
      <c r="M29" s="667">
        <v>0</v>
      </c>
      <c r="N29" s="668">
        <v>0</v>
      </c>
      <c r="O29" s="670"/>
      <c r="P29" s="663">
        <v>0</v>
      </c>
      <c r="Q29" s="664">
        <v>0</v>
      </c>
      <c r="R29" s="665">
        <v>0</v>
      </c>
      <c r="S29" s="665">
        <v>0</v>
      </c>
      <c r="T29" s="665">
        <v>0</v>
      </c>
      <c r="U29" s="666">
        <v>0</v>
      </c>
      <c r="V29" s="667">
        <v>0</v>
      </c>
      <c r="W29" s="668">
        <v>0</v>
      </c>
      <c r="X29" s="667">
        <v>0</v>
      </c>
      <c r="Y29" s="669">
        <v>0</v>
      </c>
      <c r="Z29" s="667">
        <v>0</v>
      </c>
      <c r="AA29" s="668">
        <v>0</v>
      </c>
      <c r="AB29" s="670"/>
    </row>
    <row r="30" spans="1:28" x14ac:dyDescent="0.3">
      <c r="A30" s="661" t="s">
        <v>542</v>
      </c>
      <c r="B30" s="662"/>
      <c r="C30" s="663">
        <v>0</v>
      </c>
      <c r="D30" s="664">
        <v>0</v>
      </c>
      <c r="E30" s="665">
        <v>0</v>
      </c>
      <c r="F30" s="665">
        <v>0</v>
      </c>
      <c r="G30" s="665">
        <v>0</v>
      </c>
      <c r="H30" s="666">
        <v>0</v>
      </c>
      <c r="I30" s="667">
        <v>0</v>
      </c>
      <c r="J30" s="671">
        <v>0</v>
      </c>
      <c r="K30" s="667">
        <v>0</v>
      </c>
      <c r="L30" s="671">
        <v>0</v>
      </c>
      <c r="M30" s="667">
        <v>0</v>
      </c>
      <c r="N30" s="668">
        <v>0</v>
      </c>
      <c r="O30" s="672"/>
      <c r="P30" s="663">
        <v>0</v>
      </c>
      <c r="Q30" s="664">
        <v>0</v>
      </c>
      <c r="R30" s="665">
        <v>0</v>
      </c>
      <c r="S30" s="665">
        <v>0</v>
      </c>
      <c r="T30" s="665">
        <v>0</v>
      </c>
      <c r="U30" s="666">
        <v>0</v>
      </c>
      <c r="V30" s="667">
        <v>0</v>
      </c>
      <c r="W30" s="671">
        <v>0</v>
      </c>
      <c r="X30" s="667">
        <v>0</v>
      </c>
      <c r="Y30" s="671">
        <v>0</v>
      </c>
      <c r="Z30" s="667">
        <v>0</v>
      </c>
      <c r="AA30" s="668">
        <v>0</v>
      </c>
      <c r="AB30" s="672"/>
    </row>
    <row r="31" spans="1:28" x14ac:dyDescent="0.3">
      <c r="A31" s="661" t="s">
        <v>543</v>
      </c>
      <c r="B31" s="662"/>
      <c r="C31" s="663">
        <v>0</v>
      </c>
      <c r="D31" s="664">
        <v>0</v>
      </c>
      <c r="E31" s="665">
        <v>0</v>
      </c>
      <c r="F31" s="665">
        <v>0</v>
      </c>
      <c r="G31" s="665">
        <v>0</v>
      </c>
      <c r="H31" s="666">
        <v>0</v>
      </c>
      <c r="I31" s="667">
        <v>0</v>
      </c>
      <c r="J31" s="668">
        <v>0</v>
      </c>
      <c r="K31" s="667">
        <v>0</v>
      </c>
      <c r="L31" s="669">
        <v>0</v>
      </c>
      <c r="M31" s="667">
        <v>0</v>
      </c>
      <c r="N31" s="668">
        <v>0</v>
      </c>
      <c r="O31" s="670"/>
      <c r="P31" s="663">
        <v>0</v>
      </c>
      <c r="Q31" s="664">
        <v>0</v>
      </c>
      <c r="R31" s="665">
        <v>0</v>
      </c>
      <c r="S31" s="665">
        <v>0</v>
      </c>
      <c r="T31" s="665">
        <v>0</v>
      </c>
      <c r="U31" s="666">
        <v>0</v>
      </c>
      <c r="V31" s="667">
        <v>0</v>
      </c>
      <c r="W31" s="668">
        <v>0</v>
      </c>
      <c r="X31" s="667">
        <v>0</v>
      </c>
      <c r="Y31" s="669">
        <v>0</v>
      </c>
      <c r="Z31" s="667">
        <v>0</v>
      </c>
      <c r="AA31" s="668">
        <v>0</v>
      </c>
      <c r="AB31" s="670"/>
    </row>
    <row r="32" spans="1:28" x14ac:dyDescent="0.3">
      <c r="A32" s="661" t="s">
        <v>544</v>
      </c>
      <c r="B32" s="662"/>
      <c r="C32" s="663">
        <v>0</v>
      </c>
      <c r="D32" s="664">
        <v>0</v>
      </c>
      <c r="E32" s="665">
        <v>0</v>
      </c>
      <c r="F32" s="665">
        <v>0</v>
      </c>
      <c r="G32" s="665">
        <v>0</v>
      </c>
      <c r="H32" s="666">
        <v>0</v>
      </c>
      <c r="I32" s="667">
        <v>0</v>
      </c>
      <c r="J32" s="668">
        <v>0</v>
      </c>
      <c r="K32" s="667">
        <v>0</v>
      </c>
      <c r="L32" s="669">
        <v>0</v>
      </c>
      <c r="M32" s="667">
        <v>0</v>
      </c>
      <c r="N32" s="668">
        <v>0</v>
      </c>
      <c r="O32" s="670"/>
      <c r="P32" s="663">
        <v>0</v>
      </c>
      <c r="Q32" s="664">
        <v>0</v>
      </c>
      <c r="R32" s="665">
        <v>0</v>
      </c>
      <c r="S32" s="665">
        <v>0</v>
      </c>
      <c r="T32" s="665">
        <v>0</v>
      </c>
      <c r="U32" s="666">
        <v>0</v>
      </c>
      <c r="V32" s="667">
        <v>0</v>
      </c>
      <c r="W32" s="668">
        <v>0</v>
      </c>
      <c r="X32" s="667">
        <v>0</v>
      </c>
      <c r="Y32" s="669">
        <v>0</v>
      </c>
      <c r="Z32" s="667">
        <v>0</v>
      </c>
      <c r="AA32" s="668">
        <v>0</v>
      </c>
      <c r="AB32" s="670"/>
    </row>
    <row r="33" spans="1:28" x14ac:dyDescent="0.3">
      <c r="A33" s="661" t="s">
        <v>545</v>
      </c>
      <c r="B33" s="662"/>
      <c r="C33" s="663">
        <v>1.2128E-2</v>
      </c>
      <c r="D33" s="664">
        <v>1.2128E-2</v>
      </c>
      <c r="E33" s="665">
        <v>1.2128E-2</v>
      </c>
      <c r="F33" s="665">
        <v>0</v>
      </c>
      <c r="G33" s="665">
        <v>0</v>
      </c>
      <c r="H33" s="666">
        <v>0</v>
      </c>
      <c r="I33" s="667">
        <v>0</v>
      </c>
      <c r="J33" s="668">
        <v>0</v>
      </c>
      <c r="K33" s="667">
        <v>0</v>
      </c>
      <c r="L33" s="669">
        <v>0</v>
      </c>
      <c r="M33" s="667">
        <v>0</v>
      </c>
      <c r="N33" s="668">
        <v>0</v>
      </c>
      <c r="O33" s="670"/>
      <c r="P33" s="663">
        <v>0</v>
      </c>
      <c r="Q33" s="664">
        <v>0</v>
      </c>
      <c r="R33" s="665">
        <v>0</v>
      </c>
      <c r="S33" s="665">
        <v>0</v>
      </c>
      <c r="T33" s="665">
        <v>0</v>
      </c>
      <c r="U33" s="666">
        <v>0</v>
      </c>
      <c r="V33" s="667">
        <v>0</v>
      </c>
      <c r="W33" s="668">
        <v>0</v>
      </c>
      <c r="X33" s="667">
        <v>0</v>
      </c>
      <c r="Y33" s="669">
        <v>0</v>
      </c>
      <c r="Z33" s="667">
        <v>0</v>
      </c>
      <c r="AA33" s="668">
        <v>0</v>
      </c>
      <c r="AB33" s="670"/>
    </row>
    <row r="34" spans="1:28" x14ac:dyDescent="0.3">
      <c r="A34" s="673" t="s">
        <v>546</v>
      </c>
      <c r="B34" s="662"/>
      <c r="C34" s="674">
        <v>0</v>
      </c>
      <c r="D34" s="675">
        <v>0</v>
      </c>
      <c r="E34" s="676">
        <v>0</v>
      </c>
      <c r="F34" s="676">
        <v>0</v>
      </c>
      <c r="G34" s="676">
        <v>0</v>
      </c>
      <c r="H34" s="677">
        <v>0</v>
      </c>
      <c r="I34" s="678">
        <v>0</v>
      </c>
      <c r="J34" s="679">
        <v>0</v>
      </c>
      <c r="K34" s="678">
        <v>0</v>
      </c>
      <c r="L34" s="680">
        <v>0</v>
      </c>
      <c r="M34" s="678">
        <v>0</v>
      </c>
      <c r="N34" s="679">
        <v>0</v>
      </c>
      <c r="O34" s="681"/>
      <c r="P34" s="674">
        <v>0</v>
      </c>
      <c r="Q34" s="675">
        <v>0</v>
      </c>
      <c r="R34" s="676">
        <v>0</v>
      </c>
      <c r="S34" s="676">
        <v>0</v>
      </c>
      <c r="T34" s="676">
        <v>0</v>
      </c>
      <c r="U34" s="677">
        <v>0</v>
      </c>
      <c r="V34" s="678">
        <v>0</v>
      </c>
      <c r="W34" s="679">
        <v>0</v>
      </c>
      <c r="X34" s="678">
        <v>0</v>
      </c>
      <c r="Y34" s="680">
        <v>0</v>
      </c>
      <c r="Z34" s="678">
        <v>0</v>
      </c>
      <c r="AA34" s="679">
        <v>0</v>
      </c>
      <c r="AB34" s="681"/>
    </row>
    <row r="35" spans="1:28" ht="12.5" thickBot="1" x14ac:dyDescent="0.35">
      <c r="A35" s="682" t="s">
        <v>292</v>
      </c>
      <c r="B35" s="683"/>
      <c r="C35" s="684">
        <f t="shared" ref="C35:N35" si="4">+C28+C29+C30+C31+C32+C33+C34</f>
        <v>1.2128E-2</v>
      </c>
      <c r="D35" s="685">
        <f t="shared" si="4"/>
        <v>1.2128E-2</v>
      </c>
      <c r="E35" s="686">
        <f t="shared" si="4"/>
        <v>1.2128E-2</v>
      </c>
      <c r="F35" s="686">
        <f t="shared" si="4"/>
        <v>0</v>
      </c>
      <c r="G35" s="686">
        <f t="shared" si="4"/>
        <v>0</v>
      </c>
      <c r="H35" s="687">
        <f t="shared" si="4"/>
        <v>0</v>
      </c>
      <c r="I35" s="684">
        <f t="shared" si="4"/>
        <v>0</v>
      </c>
      <c r="J35" s="686">
        <f t="shared" si="4"/>
        <v>0</v>
      </c>
      <c r="K35" s="684">
        <f t="shared" si="4"/>
        <v>0</v>
      </c>
      <c r="L35" s="687">
        <f t="shared" si="4"/>
        <v>0</v>
      </c>
      <c r="M35" s="684">
        <f t="shared" si="4"/>
        <v>0</v>
      </c>
      <c r="N35" s="686">
        <f t="shared" si="4"/>
        <v>0</v>
      </c>
      <c r="O35" s="688">
        <v>0</v>
      </c>
      <c r="P35" s="684">
        <f t="shared" ref="P35:AA35" si="5">+P28+P29+P30+P31+P32+P33+P34</f>
        <v>0</v>
      </c>
      <c r="Q35" s="685">
        <f t="shared" si="5"/>
        <v>0</v>
      </c>
      <c r="R35" s="686">
        <f t="shared" si="5"/>
        <v>0</v>
      </c>
      <c r="S35" s="686">
        <f t="shared" si="5"/>
        <v>0</v>
      </c>
      <c r="T35" s="686">
        <f t="shared" si="5"/>
        <v>0</v>
      </c>
      <c r="U35" s="687">
        <f t="shared" si="5"/>
        <v>0</v>
      </c>
      <c r="V35" s="684">
        <f t="shared" si="5"/>
        <v>0</v>
      </c>
      <c r="W35" s="686">
        <f t="shared" si="5"/>
        <v>0</v>
      </c>
      <c r="X35" s="684">
        <f t="shared" si="5"/>
        <v>0</v>
      </c>
      <c r="Y35" s="687">
        <f t="shared" si="5"/>
        <v>0</v>
      </c>
      <c r="Z35" s="684">
        <f t="shared" si="5"/>
        <v>0</v>
      </c>
      <c r="AA35" s="686">
        <f t="shared" si="5"/>
        <v>0</v>
      </c>
      <c r="AB35" s="688">
        <v>0</v>
      </c>
    </row>
    <row r="36" spans="1:28" x14ac:dyDescent="0.3">
      <c r="A36" s="651" t="s">
        <v>539</v>
      </c>
      <c r="B36" s="652" t="s">
        <v>549</v>
      </c>
      <c r="C36" s="689">
        <v>0</v>
      </c>
      <c r="D36" s="690">
        <v>0</v>
      </c>
      <c r="E36" s="691">
        <v>0</v>
      </c>
      <c r="F36" s="691">
        <v>0</v>
      </c>
      <c r="G36" s="691">
        <v>0</v>
      </c>
      <c r="H36" s="692">
        <v>0</v>
      </c>
      <c r="I36" s="693">
        <v>0</v>
      </c>
      <c r="J36" s="694">
        <v>0</v>
      </c>
      <c r="K36" s="693">
        <v>0</v>
      </c>
      <c r="L36" s="695">
        <v>0</v>
      </c>
      <c r="M36" s="693">
        <v>0</v>
      </c>
      <c r="N36" s="694">
        <v>0</v>
      </c>
      <c r="O36" s="696"/>
      <c r="P36" s="689">
        <v>0</v>
      </c>
      <c r="Q36" s="690">
        <v>0</v>
      </c>
      <c r="R36" s="691">
        <v>0</v>
      </c>
      <c r="S36" s="691">
        <v>0</v>
      </c>
      <c r="T36" s="691">
        <v>0</v>
      </c>
      <c r="U36" s="692">
        <v>0</v>
      </c>
      <c r="V36" s="693">
        <v>0</v>
      </c>
      <c r="W36" s="694">
        <v>0</v>
      </c>
      <c r="X36" s="693">
        <v>0</v>
      </c>
      <c r="Y36" s="695">
        <v>0</v>
      </c>
      <c r="Z36" s="693">
        <v>0</v>
      </c>
      <c r="AA36" s="694">
        <v>0</v>
      </c>
      <c r="AB36" s="696"/>
    </row>
    <row r="37" spans="1:28" x14ac:dyDescent="0.3">
      <c r="A37" s="661" t="s">
        <v>541</v>
      </c>
      <c r="B37" s="662"/>
      <c r="C37" s="697">
        <v>0</v>
      </c>
      <c r="D37" s="698">
        <v>0</v>
      </c>
      <c r="E37" s="699">
        <v>0</v>
      </c>
      <c r="F37" s="699">
        <v>0</v>
      </c>
      <c r="G37" s="699">
        <v>0</v>
      </c>
      <c r="H37" s="700">
        <v>0</v>
      </c>
      <c r="I37" s="701">
        <v>0</v>
      </c>
      <c r="J37" s="702">
        <v>0</v>
      </c>
      <c r="K37" s="701">
        <v>0</v>
      </c>
      <c r="L37" s="703">
        <v>0</v>
      </c>
      <c r="M37" s="701">
        <v>0</v>
      </c>
      <c r="N37" s="702">
        <v>0</v>
      </c>
      <c r="O37" s="704"/>
      <c r="P37" s="697">
        <v>0</v>
      </c>
      <c r="Q37" s="698">
        <v>0</v>
      </c>
      <c r="R37" s="699">
        <v>0</v>
      </c>
      <c r="S37" s="699">
        <v>0</v>
      </c>
      <c r="T37" s="699">
        <v>0</v>
      </c>
      <c r="U37" s="700">
        <v>0</v>
      </c>
      <c r="V37" s="701">
        <v>0</v>
      </c>
      <c r="W37" s="702">
        <v>0</v>
      </c>
      <c r="X37" s="701">
        <v>0</v>
      </c>
      <c r="Y37" s="703">
        <v>0</v>
      </c>
      <c r="Z37" s="701">
        <v>0</v>
      </c>
      <c r="AA37" s="702">
        <v>0</v>
      </c>
      <c r="AB37" s="704"/>
    </row>
    <row r="38" spans="1:28" x14ac:dyDescent="0.3">
      <c r="A38" s="661" t="s">
        <v>542</v>
      </c>
      <c r="B38" s="662"/>
      <c r="C38" s="697">
        <v>0</v>
      </c>
      <c r="D38" s="698">
        <v>0</v>
      </c>
      <c r="E38" s="699">
        <v>0</v>
      </c>
      <c r="F38" s="699">
        <v>0</v>
      </c>
      <c r="G38" s="699">
        <v>0</v>
      </c>
      <c r="H38" s="700">
        <v>0</v>
      </c>
      <c r="I38" s="701">
        <v>0</v>
      </c>
      <c r="J38" s="705">
        <v>0</v>
      </c>
      <c r="K38" s="701">
        <v>0</v>
      </c>
      <c r="L38" s="705">
        <v>0</v>
      </c>
      <c r="M38" s="701">
        <v>0</v>
      </c>
      <c r="N38" s="702">
        <v>0</v>
      </c>
      <c r="O38" s="706"/>
      <c r="P38" s="697">
        <v>0</v>
      </c>
      <c r="Q38" s="698">
        <v>0</v>
      </c>
      <c r="R38" s="699">
        <v>0</v>
      </c>
      <c r="S38" s="699">
        <v>0</v>
      </c>
      <c r="T38" s="699">
        <v>0</v>
      </c>
      <c r="U38" s="700">
        <v>0</v>
      </c>
      <c r="V38" s="701">
        <v>0</v>
      </c>
      <c r="W38" s="705">
        <v>0</v>
      </c>
      <c r="X38" s="701">
        <v>0</v>
      </c>
      <c r="Y38" s="705">
        <v>0</v>
      </c>
      <c r="Z38" s="701">
        <v>0</v>
      </c>
      <c r="AA38" s="702">
        <v>0</v>
      </c>
      <c r="AB38" s="706"/>
    </row>
    <row r="39" spans="1:28" x14ac:dyDescent="0.3">
      <c r="A39" s="661" t="s">
        <v>543</v>
      </c>
      <c r="B39" s="662"/>
      <c r="C39" s="697">
        <v>0</v>
      </c>
      <c r="D39" s="698">
        <v>0</v>
      </c>
      <c r="E39" s="699">
        <v>0</v>
      </c>
      <c r="F39" s="699">
        <v>0</v>
      </c>
      <c r="G39" s="699">
        <v>0</v>
      </c>
      <c r="H39" s="700">
        <v>0</v>
      </c>
      <c r="I39" s="701">
        <v>0</v>
      </c>
      <c r="J39" s="702">
        <v>0</v>
      </c>
      <c r="K39" s="701">
        <v>0</v>
      </c>
      <c r="L39" s="703">
        <v>0</v>
      </c>
      <c r="M39" s="701">
        <v>0</v>
      </c>
      <c r="N39" s="702">
        <v>0</v>
      </c>
      <c r="O39" s="704"/>
      <c r="P39" s="697">
        <v>0</v>
      </c>
      <c r="Q39" s="698">
        <v>0</v>
      </c>
      <c r="R39" s="699">
        <v>0</v>
      </c>
      <c r="S39" s="699">
        <v>0</v>
      </c>
      <c r="T39" s="699">
        <v>0</v>
      </c>
      <c r="U39" s="700">
        <v>0</v>
      </c>
      <c r="V39" s="701">
        <v>0</v>
      </c>
      <c r="W39" s="702">
        <v>0</v>
      </c>
      <c r="X39" s="701">
        <v>0</v>
      </c>
      <c r="Y39" s="703">
        <v>0</v>
      </c>
      <c r="Z39" s="701">
        <v>0</v>
      </c>
      <c r="AA39" s="702">
        <v>0</v>
      </c>
      <c r="AB39" s="704"/>
    </row>
    <row r="40" spans="1:28" x14ac:dyDescent="0.3">
      <c r="A40" s="661" t="s">
        <v>544</v>
      </c>
      <c r="B40" s="662"/>
      <c r="C40" s="697">
        <v>0</v>
      </c>
      <c r="D40" s="698">
        <v>0</v>
      </c>
      <c r="E40" s="699">
        <v>0</v>
      </c>
      <c r="F40" s="699">
        <v>0</v>
      </c>
      <c r="G40" s="699">
        <v>0</v>
      </c>
      <c r="H40" s="700">
        <v>0</v>
      </c>
      <c r="I40" s="701">
        <v>0</v>
      </c>
      <c r="J40" s="702">
        <v>0</v>
      </c>
      <c r="K40" s="701">
        <v>0</v>
      </c>
      <c r="L40" s="703">
        <v>0</v>
      </c>
      <c r="M40" s="701">
        <v>0</v>
      </c>
      <c r="N40" s="702">
        <v>0</v>
      </c>
      <c r="O40" s="704"/>
      <c r="P40" s="697">
        <v>0</v>
      </c>
      <c r="Q40" s="698">
        <v>0</v>
      </c>
      <c r="R40" s="699">
        <v>0</v>
      </c>
      <c r="S40" s="699">
        <v>0</v>
      </c>
      <c r="T40" s="699">
        <v>0</v>
      </c>
      <c r="U40" s="700">
        <v>0</v>
      </c>
      <c r="V40" s="701">
        <v>0</v>
      </c>
      <c r="W40" s="702">
        <v>0</v>
      </c>
      <c r="X40" s="701">
        <v>0</v>
      </c>
      <c r="Y40" s="703">
        <v>0</v>
      </c>
      <c r="Z40" s="701">
        <v>0</v>
      </c>
      <c r="AA40" s="702">
        <v>0</v>
      </c>
      <c r="AB40" s="704"/>
    </row>
    <row r="41" spans="1:28" x14ac:dyDescent="0.3">
      <c r="A41" s="661" t="s">
        <v>545</v>
      </c>
      <c r="B41" s="662"/>
      <c r="C41" s="697">
        <v>0</v>
      </c>
      <c r="D41" s="698">
        <v>0</v>
      </c>
      <c r="E41" s="699">
        <v>0</v>
      </c>
      <c r="F41" s="699">
        <v>0</v>
      </c>
      <c r="G41" s="699">
        <v>0</v>
      </c>
      <c r="H41" s="700">
        <v>0</v>
      </c>
      <c r="I41" s="701">
        <v>0</v>
      </c>
      <c r="J41" s="702">
        <v>0</v>
      </c>
      <c r="K41" s="701">
        <v>0</v>
      </c>
      <c r="L41" s="703">
        <v>0</v>
      </c>
      <c r="M41" s="701">
        <v>0</v>
      </c>
      <c r="N41" s="702">
        <v>0</v>
      </c>
      <c r="O41" s="704"/>
      <c r="P41" s="697">
        <v>0</v>
      </c>
      <c r="Q41" s="698">
        <v>0</v>
      </c>
      <c r="R41" s="699">
        <v>0</v>
      </c>
      <c r="S41" s="699">
        <v>0</v>
      </c>
      <c r="T41" s="699">
        <v>0</v>
      </c>
      <c r="U41" s="700">
        <v>0</v>
      </c>
      <c r="V41" s="701">
        <v>0</v>
      </c>
      <c r="W41" s="702">
        <v>0</v>
      </c>
      <c r="X41" s="701">
        <v>0</v>
      </c>
      <c r="Y41" s="703">
        <v>0</v>
      </c>
      <c r="Z41" s="701">
        <v>0</v>
      </c>
      <c r="AA41" s="702">
        <v>0</v>
      </c>
      <c r="AB41" s="704"/>
    </row>
    <row r="42" spans="1:28" x14ac:dyDescent="0.3">
      <c r="A42" s="673" t="s">
        <v>546</v>
      </c>
      <c r="B42" s="662"/>
      <c r="C42" s="707">
        <v>0</v>
      </c>
      <c r="D42" s="708">
        <v>0</v>
      </c>
      <c r="E42" s="709">
        <v>0</v>
      </c>
      <c r="F42" s="709">
        <v>0</v>
      </c>
      <c r="G42" s="709">
        <v>0</v>
      </c>
      <c r="H42" s="710">
        <v>0</v>
      </c>
      <c r="I42" s="711">
        <v>0</v>
      </c>
      <c r="J42" s="712">
        <v>0</v>
      </c>
      <c r="K42" s="711">
        <v>0</v>
      </c>
      <c r="L42" s="713">
        <v>0</v>
      </c>
      <c r="M42" s="711">
        <v>0</v>
      </c>
      <c r="N42" s="712">
        <v>0</v>
      </c>
      <c r="O42" s="714"/>
      <c r="P42" s="707">
        <v>0</v>
      </c>
      <c r="Q42" s="708">
        <v>0</v>
      </c>
      <c r="R42" s="709">
        <v>0</v>
      </c>
      <c r="S42" s="709">
        <v>0</v>
      </c>
      <c r="T42" s="709">
        <v>0</v>
      </c>
      <c r="U42" s="710">
        <v>0</v>
      </c>
      <c r="V42" s="711">
        <v>0</v>
      </c>
      <c r="W42" s="712">
        <v>0</v>
      </c>
      <c r="X42" s="711">
        <v>0</v>
      </c>
      <c r="Y42" s="713">
        <v>0</v>
      </c>
      <c r="Z42" s="711">
        <v>0</v>
      </c>
      <c r="AA42" s="712">
        <v>0</v>
      </c>
      <c r="AB42" s="714"/>
    </row>
    <row r="43" spans="1:28" ht="12.5" thickBot="1" x14ac:dyDescent="0.35">
      <c r="A43" s="682" t="s">
        <v>292</v>
      </c>
      <c r="B43" s="683"/>
      <c r="C43" s="715">
        <f t="shared" ref="C43:N43" si="6">+C36+C37+C38+C39+C40+C41+C42</f>
        <v>0</v>
      </c>
      <c r="D43" s="716">
        <f t="shared" si="6"/>
        <v>0</v>
      </c>
      <c r="E43" s="717">
        <f t="shared" si="6"/>
        <v>0</v>
      </c>
      <c r="F43" s="717">
        <f t="shared" si="6"/>
        <v>0</v>
      </c>
      <c r="G43" s="717">
        <f t="shared" si="6"/>
        <v>0</v>
      </c>
      <c r="H43" s="718">
        <f t="shared" si="6"/>
        <v>0</v>
      </c>
      <c r="I43" s="715">
        <f t="shared" si="6"/>
        <v>0</v>
      </c>
      <c r="J43" s="717">
        <f t="shared" si="6"/>
        <v>0</v>
      </c>
      <c r="K43" s="715">
        <f t="shared" si="6"/>
        <v>0</v>
      </c>
      <c r="L43" s="718">
        <f t="shared" si="6"/>
        <v>0</v>
      </c>
      <c r="M43" s="715">
        <f t="shared" si="6"/>
        <v>0</v>
      </c>
      <c r="N43" s="717">
        <f t="shared" si="6"/>
        <v>0</v>
      </c>
      <c r="O43" s="719">
        <v>0</v>
      </c>
      <c r="P43" s="715">
        <f t="shared" ref="P43:AA43" si="7">+P36+P37+P38+P39+P40+P41+P42</f>
        <v>0</v>
      </c>
      <c r="Q43" s="716">
        <f t="shared" si="7"/>
        <v>0</v>
      </c>
      <c r="R43" s="717">
        <f t="shared" si="7"/>
        <v>0</v>
      </c>
      <c r="S43" s="717">
        <f t="shared" si="7"/>
        <v>0</v>
      </c>
      <c r="T43" s="717">
        <f t="shared" si="7"/>
        <v>0</v>
      </c>
      <c r="U43" s="718">
        <f t="shared" si="7"/>
        <v>0</v>
      </c>
      <c r="V43" s="715">
        <f t="shared" si="7"/>
        <v>0</v>
      </c>
      <c r="W43" s="717">
        <f t="shared" si="7"/>
        <v>0</v>
      </c>
      <c r="X43" s="715">
        <f t="shared" si="7"/>
        <v>0</v>
      </c>
      <c r="Y43" s="718">
        <f t="shared" si="7"/>
        <v>0</v>
      </c>
      <c r="Z43" s="715">
        <f t="shared" si="7"/>
        <v>0</v>
      </c>
      <c r="AA43" s="717">
        <f t="shared" si="7"/>
        <v>0</v>
      </c>
      <c r="AB43" s="719">
        <v>0</v>
      </c>
    </row>
    <row r="44" spans="1:28" x14ac:dyDescent="0.3">
      <c r="A44" s="651" t="s">
        <v>539</v>
      </c>
      <c r="B44" s="652" t="s">
        <v>550</v>
      </c>
      <c r="C44" s="689">
        <v>0</v>
      </c>
      <c r="D44" s="690">
        <v>0</v>
      </c>
      <c r="E44" s="691">
        <v>0</v>
      </c>
      <c r="F44" s="691">
        <v>0</v>
      </c>
      <c r="G44" s="691">
        <v>0</v>
      </c>
      <c r="H44" s="692">
        <v>0</v>
      </c>
      <c r="I44" s="693">
        <v>0</v>
      </c>
      <c r="J44" s="694">
        <v>0</v>
      </c>
      <c r="K44" s="693">
        <v>0</v>
      </c>
      <c r="L44" s="695">
        <v>0</v>
      </c>
      <c r="M44" s="693">
        <v>0</v>
      </c>
      <c r="N44" s="694">
        <v>0</v>
      </c>
      <c r="O44" s="696"/>
      <c r="P44" s="689">
        <v>0</v>
      </c>
      <c r="Q44" s="690">
        <v>0</v>
      </c>
      <c r="R44" s="691">
        <v>0</v>
      </c>
      <c r="S44" s="691">
        <v>0</v>
      </c>
      <c r="T44" s="691">
        <v>0</v>
      </c>
      <c r="U44" s="692">
        <v>0</v>
      </c>
      <c r="V44" s="693">
        <v>0</v>
      </c>
      <c r="W44" s="694">
        <v>0</v>
      </c>
      <c r="X44" s="693">
        <v>0</v>
      </c>
      <c r="Y44" s="695">
        <v>0</v>
      </c>
      <c r="Z44" s="693">
        <v>0</v>
      </c>
      <c r="AA44" s="694">
        <v>0</v>
      </c>
      <c r="AB44" s="696"/>
    </row>
    <row r="45" spans="1:28" x14ac:dyDescent="0.3">
      <c r="A45" s="661" t="s">
        <v>541</v>
      </c>
      <c r="B45" s="662"/>
      <c r="C45" s="697">
        <v>0</v>
      </c>
      <c r="D45" s="698">
        <v>0</v>
      </c>
      <c r="E45" s="699">
        <v>0</v>
      </c>
      <c r="F45" s="699">
        <v>0</v>
      </c>
      <c r="G45" s="699">
        <v>0</v>
      </c>
      <c r="H45" s="700">
        <v>0</v>
      </c>
      <c r="I45" s="701">
        <v>0</v>
      </c>
      <c r="J45" s="702">
        <v>0</v>
      </c>
      <c r="K45" s="701">
        <v>0</v>
      </c>
      <c r="L45" s="703">
        <v>0</v>
      </c>
      <c r="M45" s="701">
        <v>0</v>
      </c>
      <c r="N45" s="702">
        <v>0</v>
      </c>
      <c r="O45" s="704"/>
      <c r="P45" s="697">
        <v>0</v>
      </c>
      <c r="Q45" s="698">
        <v>0</v>
      </c>
      <c r="R45" s="699">
        <v>0</v>
      </c>
      <c r="S45" s="699">
        <v>0</v>
      </c>
      <c r="T45" s="699">
        <v>0</v>
      </c>
      <c r="U45" s="700">
        <v>0</v>
      </c>
      <c r="V45" s="701">
        <v>0</v>
      </c>
      <c r="W45" s="702">
        <v>0</v>
      </c>
      <c r="X45" s="701">
        <v>0</v>
      </c>
      <c r="Y45" s="703">
        <v>0</v>
      </c>
      <c r="Z45" s="701">
        <v>0</v>
      </c>
      <c r="AA45" s="702">
        <v>0</v>
      </c>
      <c r="AB45" s="704"/>
    </row>
    <row r="46" spans="1:28" x14ac:dyDescent="0.3">
      <c r="A46" s="661" t="s">
        <v>542</v>
      </c>
      <c r="B46" s="662"/>
      <c r="C46" s="697">
        <v>0</v>
      </c>
      <c r="D46" s="698">
        <v>0</v>
      </c>
      <c r="E46" s="699">
        <v>0</v>
      </c>
      <c r="F46" s="699">
        <v>0</v>
      </c>
      <c r="G46" s="699">
        <v>0</v>
      </c>
      <c r="H46" s="700">
        <v>0</v>
      </c>
      <c r="I46" s="701">
        <v>0</v>
      </c>
      <c r="J46" s="705">
        <v>0</v>
      </c>
      <c r="K46" s="701">
        <v>0</v>
      </c>
      <c r="L46" s="705">
        <v>0</v>
      </c>
      <c r="M46" s="701">
        <v>0</v>
      </c>
      <c r="N46" s="702">
        <v>0</v>
      </c>
      <c r="O46" s="706"/>
      <c r="P46" s="697">
        <v>0</v>
      </c>
      <c r="Q46" s="698">
        <v>0</v>
      </c>
      <c r="R46" s="699">
        <v>0</v>
      </c>
      <c r="S46" s="699">
        <v>0</v>
      </c>
      <c r="T46" s="699">
        <v>0</v>
      </c>
      <c r="U46" s="700">
        <v>0</v>
      </c>
      <c r="V46" s="701">
        <v>0</v>
      </c>
      <c r="W46" s="705">
        <v>0</v>
      </c>
      <c r="X46" s="701">
        <v>0</v>
      </c>
      <c r="Y46" s="705">
        <v>0</v>
      </c>
      <c r="Z46" s="701">
        <v>0</v>
      </c>
      <c r="AA46" s="702">
        <v>0</v>
      </c>
      <c r="AB46" s="706"/>
    </row>
    <row r="47" spans="1:28" x14ac:dyDescent="0.3">
      <c r="A47" s="661" t="s">
        <v>543</v>
      </c>
      <c r="B47" s="662"/>
      <c r="C47" s="697">
        <v>0</v>
      </c>
      <c r="D47" s="698">
        <v>0</v>
      </c>
      <c r="E47" s="699">
        <v>0</v>
      </c>
      <c r="F47" s="699">
        <v>0</v>
      </c>
      <c r="G47" s="699">
        <v>0</v>
      </c>
      <c r="H47" s="700">
        <v>0</v>
      </c>
      <c r="I47" s="701">
        <v>0</v>
      </c>
      <c r="J47" s="702">
        <v>0</v>
      </c>
      <c r="K47" s="701">
        <v>0</v>
      </c>
      <c r="L47" s="703">
        <v>0</v>
      </c>
      <c r="M47" s="701">
        <v>0</v>
      </c>
      <c r="N47" s="702">
        <v>0</v>
      </c>
      <c r="O47" s="704"/>
      <c r="P47" s="697">
        <v>0</v>
      </c>
      <c r="Q47" s="698">
        <v>0</v>
      </c>
      <c r="R47" s="699">
        <v>0</v>
      </c>
      <c r="S47" s="699">
        <v>0</v>
      </c>
      <c r="T47" s="699">
        <v>0</v>
      </c>
      <c r="U47" s="700">
        <v>0</v>
      </c>
      <c r="V47" s="701">
        <v>0</v>
      </c>
      <c r="W47" s="702">
        <v>0</v>
      </c>
      <c r="X47" s="701">
        <v>0</v>
      </c>
      <c r="Y47" s="703">
        <v>0</v>
      </c>
      <c r="Z47" s="701">
        <v>0</v>
      </c>
      <c r="AA47" s="702">
        <v>0</v>
      </c>
      <c r="AB47" s="704"/>
    </row>
    <row r="48" spans="1:28" x14ac:dyDescent="0.3">
      <c r="A48" s="661" t="s">
        <v>544</v>
      </c>
      <c r="B48" s="662"/>
      <c r="C48" s="697">
        <v>0</v>
      </c>
      <c r="D48" s="698">
        <v>0</v>
      </c>
      <c r="E48" s="699">
        <v>0</v>
      </c>
      <c r="F48" s="699">
        <v>0</v>
      </c>
      <c r="G48" s="699">
        <v>0</v>
      </c>
      <c r="H48" s="700">
        <v>0</v>
      </c>
      <c r="I48" s="701">
        <v>0</v>
      </c>
      <c r="J48" s="702">
        <v>0</v>
      </c>
      <c r="K48" s="701">
        <v>0</v>
      </c>
      <c r="L48" s="703">
        <v>0</v>
      </c>
      <c r="M48" s="701">
        <v>0</v>
      </c>
      <c r="N48" s="702">
        <v>0</v>
      </c>
      <c r="O48" s="704"/>
      <c r="P48" s="697">
        <v>0</v>
      </c>
      <c r="Q48" s="698">
        <v>0</v>
      </c>
      <c r="R48" s="699">
        <v>0</v>
      </c>
      <c r="S48" s="699">
        <v>0</v>
      </c>
      <c r="T48" s="699">
        <v>0</v>
      </c>
      <c r="U48" s="700">
        <v>0</v>
      </c>
      <c r="V48" s="701">
        <v>0</v>
      </c>
      <c r="W48" s="702">
        <v>0</v>
      </c>
      <c r="X48" s="701">
        <v>0</v>
      </c>
      <c r="Y48" s="703">
        <v>0</v>
      </c>
      <c r="Z48" s="701">
        <v>0</v>
      </c>
      <c r="AA48" s="702">
        <v>0</v>
      </c>
      <c r="AB48" s="704"/>
    </row>
    <row r="49" spans="1:28" x14ac:dyDescent="0.3">
      <c r="A49" s="661" t="s">
        <v>545</v>
      </c>
      <c r="B49" s="662"/>
      <c r="C49" s="697">
        <v>0</v>
      </c>
      <c r="D49" s="698">
        <v>0</v>
      </c>
      <c r="E49" s="699">
        <v>0</v>
      </c>
      <c r="F49" s="699">
        <v>0</v>
      </c>
      <c r="G49" s="699">
        <v>0</v>
      </c>
      <c r="H49" s="700">
        <v>0</v>
      </c>
      <c r="I49" s="701">
        <v>0</v>
      </c>
      <c r="J49" s="702">
        <v>0</v>
      </c>
      <c r="K49" s="701">
        <v>0</v>
      </c>
      <c r="L49" s="703">
        <v>0</v>
      </c>
      <c r="M49" s="701">
        <v>0</v>
      </c>
      <c r="N49" s="702">
        <v>0</v>
      </c>
      <c r="O49" s="704"/>
      <c r="P49" s="697">
        <v>0</v>
      </c>
      <c r="Q49" s="698">
        <v>0</v>
      </c>
      <c r="R49" s="699">
        <v>0</v>
      </c>
      <c r="S49" s="699">
        <v>0</v>
      </c>
      <c r="T49" s="699">
        <v>0</v>
      </c>
      <c r="U49" s="700">
        <v>0</v>
      </c>
      <c r="V49" s="701">
        <v>0</v>
      </c>
      <c r="W49" s="702">
        <v>0</v>
      </c>
      <c r="X49" s="701">
        <v>0</v>
      </c>
      <c r="Y49" s="703">
        <v>0</v>
      </c>
      <c r="Z49" s="701">
        <v>0</v>
      </c>
      <c r="AA49" s="702">
        <v>0</v>
      </c>
      <c r="AB49" s="704"/>
    </row>
    <row r="50" spans="1:28" x14ac:dyDescent="0.3">
      <c r="A50" s="673" t="s">
        <v>546</v>
      </c>
      <c r="B50" s="662"/>
      <c r="C50" s="707">
        <v>0</v>
      </c>
      <c r="D50" s="708">
        <v>0</v>
      </c>
      <c r="E50" s="709">
        <v>0</v>
      </c>
      <c r="F50" s="709">
        <v>0</v>
      </c>
      <c r="G50" s="709">
        <v>0</v>
      </c>
      <c r="H50" s="710">
        <v>0</v>
      </c>
      <c r="I50" s="711">
        <v>0</v>
      </c>
      <c r="J50" s="712">
        <v>0</v>
      </c>
      <c r="K50" s="711">
        <v>0</v>
      </c>
      <c r="L50" s="713">
        <v>0</v>
      </c>
      <c r="M50" s="711">
        <v>0</v>
      </c>
      <c r="N50" s="712">
        <v>0</v>
      </c>
      <c r="O50" s="714"/>
      <c r="P50" s="707">
        <v>0</v>
      </c>
      <c r="Q50" s="708">
        <v>0</v>
      </c>
      <c r="R50" s="709">
        <v>0</v>
      </c>
      <c r="S50" s="709">
        <v>0</v>
      </c>
      <c r="T50" s="709">
        <v>0</v>
      </c>
      <c r="U50" s="710">
        <v>0</v>
      </c>
      <c r="V50" s="711">
        <v>0</v>
      </c>
      <c r="W50" s="712">
        <v>0</v>
      </c>
      <c r="X50" s="711">
        <v>0</v>
      </c>
      <c r="Y50" s="713">
        <v>0</v>
      </c>
      <c r="Z50" s="711">
        <v>0</v>
      </c>
      <c r="AA50" s="712">
        <v>0</v>
      </c>
      <c r="AB50" s="714"/>
    </row>
    <row r="51" spans="1:28" ht="12.5" thickBot="1" x14ac:dyDescent="0.35">
      <c r="A51" s="682" t="s">
        <v>292</v>
      </c>
      <c r="B51" s="683"/>
      <c r="C51" s="715">
        <f t="shared" ref="C51:N51" si="8">+C44+C45+C46+C47+C48+C49+C50</f>
        <v>0</v>
      </c>
      <c r="D51" s="716">
        <f t="shared" si="8"/>
        <v>0</v>
      </c>
      <c r="E51" s="717">
        <f t="shared" si="8"/>
        <v>0</v>
      </c>
      <c r="F51" s="717">
        <f t="shared" si="8"/>
        <v>0</v>
      </c>
      <c r="G51" s="717">
        <f t="shared" si="8"/>
        <v>0</v>
      </c>
      <c r="H51" s="718">
        <f t="shared" si="8"/>
        <v>0</v>
      </c>
      <c r="I51" s="715">
        <f t="shared" si="8"/>
        <v>0</v>
      </c>
      <c r="J51" s="717">
        <f t="shared" si="8"/>
        <v>0</v>
      </c>
      <c r="K51" s="715">
        <f t="shared" si="8"/>
        <v>0</v>
      </c>
      <c r="L51" s="718">
        <f t="shared" si="8"/>
        <v>0</v>
      </c>
      <c r="M51" s="715">
        <f t="shared" si="8"/>
        <v>0</v>
      </c>
      <c r="N51" s="717">
        <f t="shared" si="8"/>
        <v>0</v>
      </c>
      <c r="O51" s="719">
        <v>0</v>
      </c>
      <c r="P51" s="715">
        <f t="shared" ref="P51:AA51" si="9">+P44+P45+P46+P47+P48+P49+P50</f>
        <v>0</v>
      </c>
      <c r="Q51" s="716">
        <f t="shared" si="9"/>
        <v>0</v>
      </c>
      <c r="R51" s="717">
        <f t="shared" si="9"/>
        <v>0</v>
      </c>
      <c r="S51" s="717">
        <f t="shared" si="9"/>
        <v>0</v>
      </c>
      <c r="T51" s="717">
        <f t="shared" si="9"/>
        <v>0</v>
      </c>
      <c r="U51" s="718">
        <f t="shared" si="9"/>
        <v>0</v>
      </c>
      <c r="V51" s="715">
        <f t="shared" si="9"/>
        <v>0</v>
      </c>
      <c r="W51" s="717">
        <f t="shared" si="9"/>
        <v>0</v>
      </c>
      <c r="X51" s="715">
        <f t="shared" si="9"/>
        <v>0</v>
      </c>
      <c r="Y51" s="718">
        <f t="shared" si="9"/>
        <v>0</v>
      </c>
      <c r="Z51" s="715">
        <f t="shared" si="9"/>
        <v>0</v>
      </c>
      <c r="AA51" s="717">
        <f t="shared" si="9"/>
        <v>0</v>
      </c>
      <c r="AB51" s="719">
        <v>0</v>
      </c>
    </row>
    <row r="52" spans="1:28" x14ac:dyDescent="0.3">
      <c r="A52" s="651" t="s">
        <v>539</v>
      </c>
      <c r="B52" s="652" t="s">
        <v>551</v>
      </c>
      <c r="C52" s="689">
        <v>0</v>
      </c>
      <c r="D52" s="690">
        <v>0</v>
      </c>
      <c r="E52" s="691">
        <v>0</v>
      </c>
      <c r="F52" s="691">
        <v>0</v>
      </c>
      <c r="G52" s="691">
        <v>0</v>
      </c>
      <c r="H52" s="692">
        <v>0</v>
      </c>
      <c r="I52" s="693">
        <v>0</v>
      </c>
      <c r="J52" s="694">
        <v>0</v>
      </c>
      <c r="K52" s="693">
        <v>0</v>
      </c>
      <c r="L52" s="695">
        <v>0</v>
      </c>
      <c r="M52" s="693">
        <v>0</v>
      </c>
      <c r="N52" s="694">
        <v>0</v>
      </c>
      <c r="O52" s="696"/>
      <c r="P52" s="689">
        <v>0</v>
      </c>
      <c r="Q52" s="690">
        <v>0</v>
      </c>
      <c r="R52" s="691">
        <v>0</v>
      </c>
      <c r="S52" s="691">
        <v>0</v>
      </c>
      <c r="T52" s="691">
        <v>0</v>
      </c>
      <c r="U52" s="692">
        <v>0</v>
      </c>
      <c r="V52" s="693">
        <v>0</v>
      </c>
      <c r="W52" s="694">
        <v>0</v>
      </c>
      <c r="X52" s="693">
        <v>0</v>
      </c>
      <c r="Y52" s="695">
        <v>0</v>
      </c>
      <c r="Z52" s="693">
        <v>0</v>
      </c>
      <c r="AA52" s="694">
        <v>0</v>
      </c>
      <c r="AB52" s="696"/>
    </row>
    <row r="53" spans="1:28" x14ac:dyDescent="0.3">
      <c r="A53" s="661" t="s">
        <v>541</v>
      </c>
      <c r="B53" s="662"/>
      <c r="C53" s="697">
        <v>0</v>
      </c>
      <c r="D53" s="698">
        <v>0</v>
      </c>
      <c r="E53" s="699">
        <v>0</v>
      </c>
      <c r="F53" s="699">
        <v>0</v>
      </c>
      <c r="G53" s="699">
        <v>0</v>
      </c>
      <c r="H53" s="700">
        <v>0</v>
      </c>
      <c r="I53" s="701">
        <v>0</v>
      </c>
      <c r="J53" s="702">
        <v>0</v>
      </c>
      <c r="K53" s="701">
        <v>0</v>
      </c>
      <c r="L53" s="703">
        <v>0</v>
      </c>
      <c r="M53" s="701">
        <v>0</v>
      </c>
      <c r="N53" s="702">
        <v>0</v>
      </c>
      <c r="O53" s="704"/>
      <c r="P53" s="697">
        <v>0</v>
      </c>
      <c r="Q53" s="698">
        <v>0</v>
      </c>
      <c r="R53" s="699">
        <v>0</v>
      </c>
      <c r="S53" s="699">
        <v>0</v>
      </c>
      <c r="T53" s="699">
        <v>0</v>
      </c>
      <c r="U53" s="700">
        <v>0</v>
      </c>
      <c r="V53" s="701">
        <v>0</v>
      </c>
      <c r="W53" s="702">
        <v>0</v>
      </c>
      <c r="X53" s="701">
        <v>0</v>
      </c>
      <c r="Y53" s="703">
        <v>0</v>
      </c>
      <c r="Z53" s="701">
        <v>0</v>
      </c>
      <c r="AA53" s="702">
        <v>0</v>
      </c>
      <c r="AB53" s="704"/>
    </row>
    <row r="54" spans="1:28" x14ac:dyDescent="0.3">
      <c r="A54" s="661" t="s">
        <v>542</v>
      </c>
      <c r="B54" s="662"/>
      <c r="C54" s="697">
        <v>0</v>
      </c>
      <c r="D54" s="698">
        <v>0</v>
      </c>
      <c r="E54" s="699">
        <v>0</v>
      </c>
      <c r="F54" s="699">
        <v>0</v>
      </c>
      <c r="G54" s="699">
        <v>0</v>
      </c>
      <c r="H54" s="700">
        <v>0</v>
      </c>
      <c r="I54" s="701">
        <v>0</v>
      </c>
      <c r="J54" s="705">
        <v>0</v>
      </c>
      <c r="K54" s="701">
        <v>0</v>
      </c>
      <c r="L54" s="705">
        <v>0</v>
      </c>
      <c r="M54" s="701">
        <v>0</v>
      </c>
      <c r="N54" s="702">
        <v>0</v>
      </c>
      <c r="O54" s="706"/>
      <c r="P54" s="697">
        <v>0</v>
      </c>
      <c r="Q54" s="698">
        <v>0</v>
      </c>
      <c r="R54" s="699">
        <v>0</v>
      </c>
      <c r="S54" s="699">
        <v>0</v>
      </c>
      <c r="T54" s="699">
        <v>0</v>
      </c>
      <c r="U54" s="700">
        <v>0</v>
      </c>
      <c r="V54" s="701">
        <v>0</v>
      </c>
      <c r="W54" s="705">
        <v>0</v>
      </c>
      <c r="X54" s="701">
        <v>0</v>
      </c>
      <c r="Y54" s="705">
        <v>0</v>
      </c>
      <c r="Z54" s="701">
        <v>0</v>
      </c>
      <c r="AA54" s="702">
        <v>0</v>
      </c>
      <c r="AB54" s="706"/>
    </row>
    <row r="55" spans="1:28" x14ac:dyDescent="0.3">
      <c r="A55" s="661" t="s">
        <v>543</v>
      </c>
      <c r="B55" s="662"/>
      <c r="C55" s="697">
        <v>0</v>
      </c>
      <c r="D55" s="698">
        <v>0</v>
      </c>
      <c r="E55" s="699">
        <v>0</v>
      </c>
      <c r="F55" s="699">
        <v>0</v>
      </c>
      <c r="G55" s="699">
        <v>0</v>
      </c>
      <c r="H55" s="700">
        <v>0</v>
      </c>
      <c r="I55" s="701">
        <v>0</v>
      </c>
      <c r="J55" s="702">
        <v>0</v>
      </c>
      <c r="K55" s="701">
        <v>0</v>
      </c>
      <c r="L55" s="703">
        <v>0</v>
      </c>
      <c r="M55" s="701">
        <v>0</v>
      </c>
      <c r="N55" s="702">
        <v>0</v>
      </c>
      <c r="O55" s="704"/>
      <c r="P55" s="697">
        <v>0</v>
      </c>
      <c r="Q55" s="698">
        <v>0</v>
      </c>
      <c r="R55" s="699">
        <v>0</v>
      </c>
      <c r="S55" s="699">
        <v>0</v>
      </c>
      <c r="T55" s="699">
        <v>0</v>
      </c>
      <c r="U55" s="700">
        <v>0</v>
      </c>
      <c r="V55" s="701">
        <v>0</v>
      </c>
      <c r="W55" s="702">
        <v>0</v>
      </c>
      <c r="X55" s="701">
        <v>0</v>
      </c>
      <c r="Y55" s="703">
        <v>0</v>
      </c>
      <c r="Z55" s="701">
        <v>0</v>
      </c>
      <c r="AA55" s="702">
        <v>0</v>
      </c>
      <c r="AB55" s="704"/>
    </row>
    <row r="56" spans="1:28" x14ac:dyDescent="0.3">
      <c r="A56" s="661" t="s">
        <v>544</v>
      </c>
      <c r="B56" s="662"/>
      <c r="C56" s="697">
        <v>0</v>
      </c>
      <c r="D56" s="698">
        <v>0</v>
      </c>
      <c r="E56" s="699">
        <v>0</v>
      </c>
      <c r="F56" s="699">
        <v>0</v>
      </c>
      <c r="G56" s="699">
        <v>0</v>
      </c>
      <c r="H56" s="700">
        <v>0</v>
      </c>
      <c r="I56" s="701">
        <v>0</v>
      </c>
      <c r="J56" s="702">
        <v>0</v>
      </c>
      <c r="K56" s="701">
        <v>0</v>
      </c>
      <c r="L56" s="703">
        <v>0</v>
      </c>
      <c r="M56" s="701">
        <v>0</v>
      </c>
      <c r="N56" s="702">
        <v>0</v>
      </c>
      <c r="O56" s="704"/>
      <c r="P56" s="697">
        <v>0</v>
      </c>
      <c r="Q56" s="698">
        <v>0</v>
      </c>
      <c r="R56" s="699">
        <v>0</v>
      </c>
      <c r="S56" s="699">
        <v>0</v>
      </c>
      <c r="T56" s="699">
        <v>0</v>
      </c>
      <c r="U56" s="700">
        <v>0</v>
      </c>
      <c r="V56" s="701">
        <v>0</v>
      </c>
      <c r="W56" s="702">
        <v>0</v>
      </c>
      <c r="X56" s="701">
        <v>0</v>
      </c>
      <c r="Y56" s="703">
        <v>0</v>
      </c>
      <c r="Z56" s="701">
        <v>0</v>
      </c>
      <c r="AA56" s="702">
        <v>0</v>
      </c>
      <c r="AB56" s="704"/>
    </row>
    <row r="57" spans="1:28" x14ac:dyDescent="0.3">
      <c r="A57" s="661" t="s">
        <v>545</v>
      </c>
      <c r="B57" s="662"/>
      <c r="C57" s="697">
        <v>0</v>
      </c>
      <c r="D57" s="698">
        <v>0</v>
      </c>
      <c r="E57" s="699">
        <v>0</v>
      </c>
      <c r="F57" s="699">
        <v>0</v>
      </c>
      <c r="G57" s="699">
        <v>0</v>
      </c>
      <c r="H57" s="700">
        <v>0</v>
      </c>
      <c r="I57" s="701">
        <v>0</v>
      </c>
      <c r="J57" s="702">
        <v>0</v>
      </c>
      <c r="K57" s="701">
        <v>0</v>
      </c>
      <c r="L57" s="703">
        <v>0</v>
      </c>
      <c r="M57" s="701">
        <v>0</v>
      </c>
      <c r="N57" s="702">
        <v>0</v>
      </c>
      <c r="O57" s="704"/>
      <c r="P57" s="697">
        <v>0</v>
      </c>
      <c r="Q57" s="698">
        <v>0</v>
      </c>
      <c r="R57" s="699">
        <v>0</v>
      </c>
      <c r="S57" s="699">
        <v>0</v>
      </c>
      <c r="T57" s="699">
        <v>0</v>
      </c>
      <c r="U57" s="700">
        <v>0</v>
      </c>
      <c r="V57" s="701">
        <v>0</v>
      </c>
      <c r="W57" s="702">
        <v>0</v>
      </c>
      <c r="X57" s="701">
        <v>0</v>
      </c>
      <c r="Y57" s="703">
        <v>0</v>
      </c>
      <c r="Z57" s="701">
        <v>0</v>
      </c>
      <c r="AA57" s="702">
        <v>0</v>
      </c>
      <c r="AB57" s="704"/>
    </row>
    <row r="58" spans="1:28" x14ac:dyDescent="0.3">
      <c r="A58" s="673" t="s">
        <v>546</v>
      </c>
      <c r="B58" s="662"/>
      <c r="C58" s="707">
        <v>0</v>
      </c>
      <c r="D58" s="708">
        <v>0</v>
      </c>
      <c r="E58" s="709">
        <v>0</v>
      </c>
      <c r="F58" s="709">
        <v>0</v>
      </c>
      <c r="G58" s="709">
        <v>0</v>
      </c>
      <c r="H58" s="710">
        <v>0</v>
      </c>
      <c r="I58" s="711">
        <v>0</v>
      </c>
      <c r="J58" s="712">
        <v>0</v>
      </c>
      <c r="K58" s="711">
        <v>0</v>
      </c>
      <c r="L58" s="713">
        <v>0</v>
      </c>
      <c r="M58" s="711">
        <v>0</v>
      </c>
      <c r="N58" s="712">
        <v>0</v>
      </c>
      <c r="O58" s="714"/>
      <c r="P58" s="707">
        <v>0</v>
      </c>
      <c r="Q58" s="708">
        <v>0</v>
      </c>
      <c r="R58" s="709">
        <v>0</v>
      </c>
      <c r="S58" s="709">
        <v>0</v>
      </c>
      <c r="T58" s="709">
        <v>0</v>
      </c>
      <c r="U58" s="710">
        <v>0</v>
      </c>
      <c r="V58" s="711">
        <v>0</v>
      </c>
      <c r="W58" s="712">
        <v>0</v>
      </c>
      <c r="X58" s="711">
        <v>0</v>
      </c>
      <c r="Y58" s="713">
        <v>0</v>
      </c>
      <c r="Z58" s="711">
        <v>0</v>
      </c>
      <c r="AA58" s="712">
        <v>0</v>
      </c>
      <c r="AB58" s="714"/>
    </row>
    <row r="59" spans="1:28" ht="12.5" thickBot="1" x14ac:dyDescent="0.35">
      <c r="A59" s="682" t="s">
        <v>292</v>
      </c>
      <c r="B59" s="683"/>
      <c r="C59" s="715">
        <f t="shared" ref="C59:N59" si="10">+C52+C53+C54+C55+C56+C57+C58</f>
        <v>0</v>
      </c>
      <c r="D59" s="716">
        <f t="shared" si="10"/>
        <v>0</v>
      </c>
      <c r="E59" s="717">
        <f t="shared" si="10"/>
        <v>0</v>
      </c>
      <c r="F59" s="717">
        <f t="shared" si="10"/>
        <v>0</v>
      </c>
      <c r="G59" s="717">
        <f t="shared" si="10"/>
        <v>0</v>
      </c>
      <c r="H59" s="718">
        <f t="shared" si="10"/>
        <v>0</v>
      </c>
      <c r="I59" s="715">
        <f t="shared" si="10"/>
        <v>0</v>
      </c>
      <c r="J59" s="717">
        <f t="shared" si="10"/>
        <v>0</v>
      </c>
      <c r="K59" s="715">
        <f t="shared" si="10"/>
        <v>0</v>
      </c>
      <c r="L59" s="718">
        <f t="shared" si="10"/>
        <v>0</v>
      </c>
      <c r="M59" s="715">
        <f t="shared" si="10"/>
        <v>0</v>
      </c>
      <c r="N59" s="717">
        <f t="shared" si="10"/>
        <v>0</v>
      </c>
      <c r="O59" s="719">
        <v>0</v>
      </c>
      <c r="P59" s="715">
        <f t="shared" ref="P59:AA59" si="11">+P52+P53+P54+P55+P56+P57+P58</f>
        <v>0</v>
      </c>
      <c r="Q59" s="716">
        <f t="shared" si="11"/>
        <v>0</v>
      </c>
      <c r="R59" s="717">
        <f t="shared" si="11"/>
        <v>0</v>
      </c>
      <c r="S59" s="717">
        <f t="shared" si="11"/>
        <v>0</v>
      </c>
      <c r="T59" s="717">
        <f t="shared" si="11"/>
        <v>0</v>
      </c>
      <c r="U59" s="718">
        <f t="shared" si="11"/>
        <v>0</v>
      </c>
      <c r="V59" s="715">
        <f t="shared" si="11"/>
        <v>0</v>
      </c>
      <c r="W59" s="717">
        <f t="shared" si="11"/>
        <v>0</v>
      </c>
      <c r="X59" s="715">
        <f t="shared" si="11"/>
        <v>0</v>
      </c>
      <c r="Y59" s="718">
        <f t="shared" si="11"/>
        <v>0</v>
      </c>
      <c r="Z59" s="715">
        <f t="shared" si="11"/>
        <v>0</v>
      </c>
      <c r="AA59" s="717">
        <f t="shared" si="11"/>
        <v>0</v>
      </c>
      <c r="AB59" s="719">
        <v>0</v>
      </c>
    </row>
    <row r="60" spans="1:28" x14ac:dyDescent="0.3">
      <c r="A60" s="651" t="s">
        <v>539</v>
      </c>
      <c r="B60" s="652" t="s">
        <v>552</v>
      </c>
      <c r="C60" s="689">
        <v>0</v>
      </c>
      <c r="D60" s="690">
        <v>0</v>
      </c>
      <c r="E60" s="691">
        <v>0</v>
      </c>
      <c r="F60" s="691">
        <v>0</v>
      </c>
      <c r="G60" s="691">
        <v>0</v>
      </c>
      <c r="H60" s="692">
        <v>0</v>
      </c>
      <c r="I60" s="693">
        <v>0</v>
      </c>
      <c r="J60" s="694">
        <v>0</v>
      </c>
      <c r="K60" s="693">
        <v>0</v>
      </c>
      <c r="L60" s="695">
        <v>0</v>
      </c>
      <c r="M60" s="693">
        <v>0</v>
      </c>
      <c r="N60" s="694">
        <v>0</v>
      </c>
      <c r="O60" s="696"/>
      <c r="P60" s="689">
        <v>0</v>
      </c>
      <c r="Q60" s="690">
        <v>0</v>
      </c>
      <c r="R60" s="691">
        <v>0</v>
      </c>
      <c r="S60" s="691">
        <v>0</v>
      </c>
      <c r="T60" s="691">
        <v>0</v>
      </c>
      <c r="U60" s="692">
        <v>0</v>
      </c>
      <c r="V60" s="693">
        <v>0</v>
      </c>
      <c r="W60" s="694">
        <v>0</v>
      </c>
      <c r="X60" s="693">
        <v>0</v>
      </c>
      <c r="Y60" s="695">
        <v>0</v>
      </c>
      <c r="Z60" s="693">
        <v>0</v>
      </c>
      <c r="AA60" s="694">
        <v>0</v>
      </c>
      <c r="AB60" s="696"/>
    </row>
    <row r="61" spans="1:28" x14ac:dyDescent="0.3">
      <c r="A61" s="661" t="s">
        <v>541</v>
      </c>
      <c r="B61" s="662"/>
      <c r="C61" s="697">
        <v>0</v>
      </c>
      <c r="D61" s="698">
        <v>0</v>
      </c>
      <c r="E61" s="699">
        <v>0</v>
      </c>
      <c r="F61" s="699">
        <v>0</v>
      </c>
      <c r="G61" s="699">
        <v>0</v>
      </c>
      <c r="H61" s="700">
        <v>0</v>
      </c>
      <c r="I61" s="701">
        <v>0</v>
      </c>
      <c r="J61" s="702">
        <v>0</v>
      </c>
      <c r="K61" s="701">
        <v>0</v>
      </c>
      <c r="L61" s="703">
        <v>0</v>
      </c>
      <c r="M61" s="701">
        <v>0</v>
      </c>
      <c r="N61" s="702">
        <v>0</v>
      </c>
      <c r="O61" s="704"/>
      <c r="P61" s="697">
        <v>0</v>
      </c>
      <c r="Q61" s="698">
        <v>0</v>
      </c>
      <c r="R61" s="699">
        <v>0</v>
      </c>
      <c r="S61" s="699">
        <v>0</v>
      </c>
      <c r="T61" s="699">
        <v>0</v>
      </c>
      <c r="U61" s="700">
        <v>0</v>
      </c>
      <c r="V61" s="701">
        <v>0</v>
      </c>
      <c r="W61" s="702">
        <v>0</v>
      </c>
      <c r="X61" s="701">
        <v>0</v>
      </c>
      <c r="Y61" s="703">
        <v>0</v>
      </c>
      <c r="Z61" s="701">
        <v>0</v>
      </c>
      <c r="AA61" s="702">
        <v>0</v>
      </c>
      <c r="AB61" s="704"/>
    </row>
    <row r="62" spans="1:28" x14ac:dyDescent="0.3">
      <c r="A62" s="661" t="s">
        <v>542</v>
      </c>
      <c r="B62" s="662"/>
      <c r="C62" s="697">
        <v>0</v>
      </c>
      <c r="D62" s="698">
        <v>0</v>
      </c>
      <c r="E62" s="699">
        <v>0</v>
      </c>
      <c r="F62" s="699">
        <v>0</v>
      </c>
      <c r="G62" s="699">
        <v>0</v>
      </c>
      <c r="H62" s="700">
        <v>0</v>
      </c>
      <c r="I62" s="701">
        <v>0</v>
      </c>
      <c r="J62" s="705">
        <v>0</v>
      </c>
      <c r="K62" s="701">
        <v>0</v>
      </c>
      <c r="L62" s="705">
        <v>0</v>
      </c>
      <c r="M62" s="701">
        <v>0</v>
      </c>
      <c r="N62" s="702">
        <v>0</v>
      </c>
      <c r="O62" s="706"/>
      <c r="P62" s="697">
        <v>0</v>
      </c>
      <c r="Q62" s="698">
        <v>0</v>
      </c>
      <c r="R62" s="699">
        <v>0</v>
      </c>
      <c r="S62" s="699">
        <v>0</v>
      </c>
      <c r="T62" s="699">
        <v>0</v>
      </c>
      <c r="U62" s="700">
        <v>0</v>
      </c>
      <c r="V62" s="701">
        <v>0</v>
      </c>
      <c r="W62" s="705">
        <v>0</v>
      </c>
      <c r="X62" s="701">
        <v>0</v>
      </c>
      <c r="Y62" s="705">
        <v>0</v>
      </c>
      <c r="Z62" s="701">
        <v>0</v>
      </c>
      <c r="AA62" s="702">
        <v>0</v>
      </c>
      <c r="AB62" s="706"/>
    </row>
    <row r="63" spans="1:28" x14ac:dyDescent="0.3">
      <c r="A63" s="661" t="s">
        <v>543</v>
      </c>
      <c r="B63" s="662"/>
      <c r="C63" s="697">
        <v>0</v>
      </c>
      <c r="D63" s="698">
        <v>0</v>
      </c>
      <c r="E63" s="699">
        <v>0</v>
      </c>
      <c r="F63" s="699">
        <v>0</v>
      </c>
      <c r="G63" s="699">
        <v>0</v>
      </c>
      <c r="H63" s="700">
        <v>0</v>
      </c>
      <c r="I63" s="701">
        <v>0</v>
      </c>
      <c r="J63" s="702">
        <v>0</v>
      </c>
      <c r="K63" s="701">
        <v>0</v>
      </c>
      <c r="L63" s="703">
        <v>0</v>
      </c>
      <c r="M63" s="701">
        <v>0</v>
      </c>
      <c r="N63" s="702">
        <v>0</v>
      </c>
      <c r="O63" s="704"/>
      <c r="P63" s="697">
        <v>0</v>
      </c>
      <c r="Q63" s="698">
        <v>0</v>
      </c>
      <c r="R63" s="699">
        <v>0</v>
      </c>
      <c r="S63" s="699">
        <v>0</v>
      </c>
      <c r="T63" s="699">
        <v>0</v>
      </c>
      <c r="U63" s="700">
        <v>0</v>
      </c>
      <c r="V63" s="701">
        <v>0</v>
      </c>
      <c r="W63" s="702">
        <v>0</v>
      </c>
      <c r="X63" s="701">
        <v>0</v>
      </c>
      <c r="Y63" s="703">
        <v>0</v>
      </c>
      <c r="Z63" s="701">
        <v>0</v>
      </c>
      <c r="AA63" s="702">
        <v>0</v>
      </c>
      <c r="AB63" s="704"/>
    </row>
    <row r="64" spans="1:28" x14ac:dyDescent="0.3">
      <c r="A64" s="661" t="s">
        <v>544</v>
      </c>
      <c r="B64" s="662"/>
      <c r="C64" s="697">
        <v>0</v>
      </c>
      <c r="D64" s="698">
        <v>0</v>
      </c>
      <c r="E64" s="699">
        <v>0</v>
      </c>
      <c r="F64" s="699">
        <v>0</v>
      </c>
      <c r="G64" s="699">
        <v>0</v>
      </c>
      <c r="H64" s="700">
        <v>0</v>
      </c>
      <c r="I64" s="701">
        <v>0</v>
      </c>
      <c r="J64" s="702">
        <v>0</v>
      </c>
      <c r="K64" s="701">
        <v>0</v>
      </c>
      <c r="L64" s="703">
        <v>0</v>
      </c>
      <c r="M64" s="701">
        <v>0</v>
      </c>
      <c r="N64" s="702">
        <v>0</v>
      </c>
      <c r="O64" s="704"/>
      <c r="P64" s="697">
        <v>0</v>
      </c>
      <c r="Q64" s="698">
        <v>0</v>
      </c>
      <c r="R64" s="699">
        <v>0</v>
      </c>
      <c r="S64" s="699">
        <v>0</v>
      </c>
      <c r="T64" s="699">
        <v>0</v>
      </c>
      <c r="U64" s="700">
        <v>0</v>
      </c>
      <c r="V64" s="701">
        <v>0</v>
      </c>
      <c r="W64" s="702">
        <v>0</v>
      </c>
      <c r="X64" s="701">
        <v>0</v>
      </c>
      <c r="Y64" s="703">
        <v>0</v>
      </c>
      <c r="Z64" s="701">
        <v>0</v>
      </c>
      <c r="AA64" s="702">
        <v>0</v>
      </c>
      <c r="AB64" s="704"/>
    </row>
    <row r="65" spans="1:28" x14ac:dyDescent="0.3">
      <c r="A65" s="661" t="s">
        <v>545</v>
      </c>
      <c r="B65" s="662"/>
      <c r="C65" s="697">
        <v>0</v>
      </c>
      <c r="D65" s="698">
        <v>0</v>
      </c>
      <c r="E65" s="699">
        <v>0</v>
      </c>
      <c r="F65" s="699">
        <v>0</v>
      </c>
      <c r="G65" s="699">
        <v>0</v>
      </c>
      <c r="H65" s="700">
        <v>0</v>
      </c>
      <c r="I65" s="701">
        <v>0</v>
      </c>
      <c r="J65" s="702">
        <v>0</v>
      </c>
      <c r="K65" s="701">
        <v>0</v>
      </c>
      <c r="L65" s="703">
        <v>0</v>
      </c>
      <c r="M65" s="701">
        <v>0</v>
      </c>
      <c r="N65" s="702">
        <v>0</v>
      </c>
      <c r="O65" s="704"/>
      <c r="P65" s="697">
        <v>0</v>
      </c>
      <c r="Q65" s="698">
        <v>0</v>
      </c>
      <c r="R65" s="699">
        <v>0</v>
      </c>
      <c r="S65" s="699">
        <v>0</v>
      </c>
      <c r="T65" s="699">
        <v>0</v>
      </c>
      <c r="U65" s="700">
        <v>0</v>
      </c>
      <c r="V65" s="701">
        <v>0</v>
      </c>
      <c r="W65" s="702">
        <v>0</v>
      </c>
      <c r="X65" s="701">
        <v>0</v>
      </c>
      <c r="Y65" s="703">
        <v>0</v>
      </c>
      <c r="Z65" s="701">
        <v>0</v>
      </c>
      <c r="AA65" s="702">
        <v>0</v>
      </c>
      <c r="AB65" s="704"/>
    </row>
    <row r="66" spans="1:28" x14ac:dyDescent="0.3">
      <c r="A66" s="673" t="s">
        <v>546</v>
      </c>
      <c r="B66" s="662"/>
      <c r="C66" s="707">
        <v>0</v>
      </c>
      <c r="D66" s="708">
        <v>0</v>
      </c>
      <c r="E66" s="709">
        <v>0</v>
      </c>
      <c r="F66" s="709">
        <v>0</v>
      </c>
      <c r="G66" s="709">
        <v>0</v>
      </c>
      <c r="H66" s="710">
        <v>0</v>
      </c>
      <c r="I66" s="711">
        <v>0</v>
      </c>
      <c r="J66" s="712">
        <v>0</v>
      </c>
      <c r="K66" s="711">
        <v>0</v>
      </c>
      <c r="L66" s="713">
        <v>0</v>
      </c>
      <c r="M66" s="711">
        <v>0</v>
      </c>
      <c r="N66" s="712">
        <v>0</v>
      </c>
      <c r="O66" s="714"/>
      <c r="P66" s="707">
        <v>0</v>
      </c>
      <c r="Q66" s="708">
        <v>0</v>
      </c>
      <c r="R66" s="709">
        <v>0</v>
      </c>
      <c r="S66" s="709">
        <v>0</v>
      </c>
      <c r="T66" s="709">
        <v>0</v>
      </c>
      <c r="U66" s="710">
        <v>0</v>
      </c>
      <c r="V66" s="711">
        <v>0</v>
      </c>
      <c r="W66" s="712">
        <v>0</v>
      </c>
      <c r="X66" s="711">
        <v>0</v>
      </c>
      <c r="Y66" s="713">
        <v>0</v>
      </c>
      <c r="Z66" s="711">
        <v>0</v>
      </c>
      <c r="AA66" s="712">
        <v>0</v>
      </c>
      <c r="AB66" s="714"/>
    </row>
    <row r="67" spans="1:28" ht="12.5" thickBot="1" x14ac:dyDescent="0.35">
      <c r="A67" s="682" t="s">
        <v>292</v>
      </c>
      <c r="B67" s="683"/>
      <c r="C67" s="715">
        <f t="shared" ref="C67:N67" si="12">+C60+C61+C62+C63+C64+C65+C66</f>
        <v>0</v>
      </c>
      <c r="D67" s="716">
        <f t="shared" si="12"/>
        <v>0</v>
      </c>
      <c r="E67" s="717">
        <f t="shared" si="12"/>
        <v>0</v>
      </c>
      <c r="F67" s="717">
        <f t="shared" si="12"/>
        <v>0</v>
      </c>
      <c r="G67" s="717">
        <f t="shared" si="12"/>
        <v>0</v>
      </c>
      <c r="H67" s="718">
        <f t="shared" si="12"/>
        <v>0</v>
      </c>
      <c r="I67" s="715">
        <f t="shared" si="12"/>
        <v>0</v>
      </c>
      <c r="J67" s="717">
        <f t="shared" si="12"/>
        <v>0</v>
      </c>
      <c r="K67" s="715">
        <f t="shared" si="12"/>
        <v>0</v>
      </c>
      <c r="L67" s="718">
        <f t="shared" si="12"/>
        <v>0</v>
      </c>
      <c r="M67" s="715">
        <f t="shared" si="12"/>
        <v>0</v>
      </c>
      <c r="N67" s="717">
        <f t="shared" si="12"/>
        <v>0</v>
      </c>
      <c r="O67" s="719">
        <v>0</v>
      </c>
      <c r="P67" s="715">
        <f t="shared" ref="P67:AA67" si="13">+P60+P61+P62+P63+P64+P65+P66</f>
        <v>0</v>
      </c>
      <c r="Q67" s="716">
        <f t="shared" si="13"/>
        <v>0</v>
      </c>
      <c r="R67" s="717">
        <f t="shared" si="13"/>
        <v>0</v>
      </c>
      <c r="S67" s="717">
        <f t="shared" si="13"/>
        <v>0</v>
      </c>
      <c r="T67" s="717">
        <f t="shared" si="13"/>
        <v>0</v>
      </c>
      <c r="U67" s="718">
        <f t="shared" si="13"/>
        <v>0</v>
      </c>
      <c r="V67" s="715">
        <f t="shared" si="13"/>
        <v>0</v>
      </c>
      <c r="W67" s="717">
        <f t="shared" si="13"/>
        <v>0</v>
      </c>
      <c r="X67" s="715">
        <f t="shared" si="13"/>
        <v>0</v>
      </c>
      <c r="Y67" s="718">
        <f t="shared" si="13"/>
        <v>0</v>
      </c>
      <c r="Z67" s="715">
        <f t="shared" si="13"/>
        <v>0</v>
      </c>
      <c r="AA67" s="717">
        <f t="shared" si="13"/>
        <v>0</v>
      </c>
      <c r="AB67" s="719">
        <v>0</v>
      </c>
    </row>
    <row r="68" spans="1:28" x14ac:dyDescent="0.3">
      <c r="A68" s="651" t="s">
        <v>539</v>
      </c>
      <c r="B68" s="652" t="s">
        <v>553</v>
      </c>
      <c r="C68" s="653">
        <v>0</v>
      </c>
      <c r="D68" s="654">
        <v>0</v>
      </c>
      <c r="E68" s="655">
        <v>0</v>
      </c>
      <c r="F68" s="655">
        <v>0</v>
      </c>
      <c r="G68" s="655">
        <v>0</v>
      </c>
      <c r="H68" s="656">
        <v>0</v>
      </c>
      <c r="I68" s="657">
        <v>0</v>
      </c>
      <c r="J68" s="658">
        <v>0</v>
      </c>
      <c r="K68" s="657">
        <v>0</v>
      </c>
      <c r="L68" s="659">
        <v>0</v>
      </c>
      <c r="M68" s="657">
        <v>0</v>
      </c>
      <c r="N68" s="658">
        <v>0</v>
      </c>
      <c r="O68" s="660"/>
      <c r="P68" s="653">
        <v>0</v>
      </c>
      <c r="Q68" s="654">
        <v>0</v>
      </c>
      <c r="R68" s="655">
        <v>0</v>
      </c>
      <c r="S68" s="655">
        <v>0</v>
      </c>
      <c r="T68" s="655">
        <v>0</v>
      </c>
      <c r="U68" s="656">
        <v>0</v>
      </c>
      <c r="V68" s="657">
        <v>0</v>
      </c>
      <c r="W68" s="658">
        <v>0</v>
      </c>
      <c r="X68" s="657">
        <v>0</v>
      </c>
      <c r="Y68" s="659">
        <v>0</v>
      </c>
      <c r="Z68" s="657">
        <v>0</v>
      </c>
      <c r="AA68" s="658">
        <v>0</v>
      </c>
      <c r="AB68" s="660"/>
    </row>
    <row r="69" spans="1:28" x14ac:dyDescent="0.3">
      <c r="A69" s="661" t="s">
        <v>541</v>
      </c>
      <c r="B69" s="662"/>
      <c r="C69" s="663">
        <v>0</v>
      </c>
      <c r="D69" s="664">
        <v>0</v>
      </c>
      <c r="E69" s="665">
        <v>0</v>
      </c>
      <c r="F69" s="665">
        <v>0</v>
      </c>
      <c r="G69" s="665">
        <v>0</v>
      </c>
      <c r="H69" s="666">
        <v>0</v>
      </c>
      <c r="I69" s="667">
        <v>0</v>
      </c>
      <c r="J69" s="668">
        <v>0</v>
      </c>
      <c r="K69" s="667">
        <v>0</v>
      </c>
      <c r="L69" s="669">
        <v>0</v>
      </c>
      <c r="M69" s="667">
        <v>0</v>
      </c>
      <c r="N69" s="668">
        <v>0</v>
      </c>
      <c r="O69" s="670"/>
      <c r="P69" s="663">
        <v>0</v>
      </c>
      <c r="Q69" s="664">
        <v>0</v>
      </c>
      <c r="R69" s="665">
        <v>0</v>
      </c>
      <c r="S69" s="665">
        <v>0</v>
      </c>
      <c r="T69" s="665">
        <v>0</v>
      </c>
      <c r="U69" s="666">
        <v>0</v>
      </c>
      <c r="V69" s="667">
        <v>0</v>
      </c>
      <c r="W69" s="668">
        <v>0</v>
      </c>
      <c r="X69" s="667">
        <v>0</v>
      </c>
      <c r="Y69" s="669">
        <v>0</v>
      </c>
      <c r="Z69" s="667">
        <v>0</v>
      </c>
      <c r="AA69" s="668">
        <v>0</v>
      </c>
      <c r="AB69" s="670"/>
    </row>
    <row r="70" spans="1:28" x14ac:dyDescent="0.3">
      <c r="A70" s="661" t="s">
        <v>542</v>
      </c>
      <c r="B70" s="662"/>
      <c r="C70" s="663">
        <v>0</v>
      </c>
      <c r="D70" s="664">
        <v>0</v>
      </c>
      <c r="E70" s="665">
        <v>0</v>
      </c>
      <c r="F70" s="665">
        <v>0</v>
      </c>
      <c r="G70" s="665">
        <v>0</v>
      </c>
      <c r="H70" s="666">
        <v>0</v>
      </c>
      <c r="I70" s="667">
        <v>0</v>
      </c>
      <c r="J70" s="671">
        <v>0</v>
      </c>
      <c r="K70" s="667">
        <v>0</v>
      </c>
      <c r="L70" s="671">
        <v>0</v>
      </c>
      <c r="M70" s="667">
        <v>0</v>
      </c>
      <c r="N70" s="668">
        <v>0</v>
      </c>
      <c r="O70" s="672"/>
      <c r="P70" s="663">
        <v>0</v>
      </c>
      <c r="Q70" s="664">
        <v>0</v>
      </c>
      <c r="R70" s="665">
        <v>0</v>
      </c>
      <c r="S70" s="665">
        <v>0</v>
      </c>
      <c r="T70" s="665">
        <v>0</v>
      </c>
      <c r="U70" s="666">
        <v>0</v>
      </c>
      <c r="V70" s="667">
        <v>0</v>
      </c>
      <c r="W70" s="671">
        <v>0</v>
      </c>
      <c r="X70" s="667">
        <v>0</v>
      </c>
      <c r="Y70" s="671">
        <v>0</v>
      </c>
      <c r="Z70" s="667">
        <v>0</v>
      </c>
      <c r="AA70" s="668">
        <v>0</v>
      </c>
      <c r="AB70" s="672"/>
    </row>
    <row r="71" spans="1:28" x14ac:dyDescent="0.3">
      <c r="A71" s="661" t="s">
        <v>543</v>
      </c>
      <c r="B71" s="662"/>
      <c r="C71" s="663">
        <v>0</v>
      </c>
      <c r="D71" s="664">
        <v>0</v>
      </c>
      <c r="E71" s="665">
        <v>0</v>
      </c>
      <c r="F71" s="665">
        <v>0</v>
      </c>
      <c r="G71" s="665">
        <v>0</v>
      </c>
      <c r="H71" s="666">
        <v>0</v>
      </c>
      <c r="I71" s="667">
        <v>0</v>
      </c>
      <c r="J71" s="668">
        <v>0</v>
      </c>
      <c r="K71" s="667">
        <v>0</v>
      </c>
      <c r="L71" s="669">
        <v>0</v>
      </c>
      <c r="M71" s="667">
        <v>0</v>
      </c>
      <c r="N71" s="668">
        <v>0</v>
      </c>
      <c r="O71" s="670"/>
      <c r="P71" s="663">
        <v>0</v>
      </c>
      <c r="Q71" s="664">
        <v>0</v>
      </c>
      <c r="R71" s="665">
        <v>0</v>
      </c>
      <c r="S71" s="665">
        <v>0</v>
      </c>
      <c r="T71" s="665">
        <v>0</v>
      </c>
      <c r="U71" s="666">
        <v>0</v>
      </c>
      <c r="V71" s="667">
        <v>0</v>
      </c>
      <c r="W71" s="668">
        <v>0</v>
      </c>
      <c r="X71" s="667">
        <v>0</v>
      </c>
      <c r="Y71" s="669">
        <v>0</v>
      </c>
      <c r="Z71" s="667">
        <v>0</v>
      </c>
      <c r="AA71" s="668">
        <v>0</v>
      </c>
      <c r="AB71" s="670"/>
    </row>
    <row r="72" spans="1:28" x14ac:dyDescent="0.3">
      <c r="A72" s="661" t="s">
        <v>544</v>
      </c>
      <c r="B72" s="662"/>
      <c r="C72" s="663">
        <v>0</v>
      </c>
      <c r="D72" s="664">
        <v>0</v>
      </c>
      <c r="E72" s="665">
        <v>0</v>
      </c>
      <c r="F72" s="665">
        <v>0</v>
      </c>
      <c r="G72" s="665">
        <v>0</v>
      </c>
      <c r="H72" s="666">
        <v>0</v>
      </c>
      <c r="I72" s="667">
        <v>0</v>
      </c>
      <c r="J72" s="668">
        <v>0</v>
      </c>
      <c r="K72" s="667">
        <v>0</v>
      </c>
      <c r="L72" s="669">
        <v>0</v>
      </c>
      <c r="M72" s="667">
        <v>0</v>
      </c>
      <c r="N72" s="668">
        <v>0</v>
      </c>
      <c r="O72" s="670"/>
      <c r="P72" s="663">
        <v>0</v>
      </c>
      <c r="Q72" s="664">
        <v>0</v>
      </c>
      <c r="R72" s="665">
        <v>0</v>
      </c>
      <c r="S72" s="665">
        <v>0</v>
      </c>
      <c r="T72" s="665">
        <v>0</v>
      </c>
      <c r="U72" s="666">
        <v>0</v>
      </c>
      <c r="V72" s="667">
        <v>0</v>
      </c>
      <c r="W72" s="668">
        <v>0</v>
      </c>
      <c r="X72" s="667">
        <v>0</v>
      </c>
      <c r="Y72" s="669">
        <v>0</v>
      </c>
      <c r="Z72" s="667">
        <v>0</v>
      </c>
      <c r="AA72" s="668">
        <v>0</v>
      </c>
      <c r="AB72" s="670"/>
    </row>
    <row r="73" spans="1:28" x14ac:dyDescent="0.3">
      <c r="A73" s="661" t="s">
        <v>545</v>
      </c>
      <c r="B73" s="662"/>
      <c r="C73" s="663">
        <v>442.85100899999998</v>
      </c>
      <c r="D73" s="664">
        <v>442.83267599999999</v>
      </c>
      <c r="E73" s="665">
        <v>0</v>
      </c>
      <c r="F73" s="665">
        <v>0</v>
      </c>
      <c r="G73" s="665">
        <v>199.75782000000001</v>
      </c>
      <c r="H73" s="666">
        <v>243.07485600000001</v>
      </c>
      <c r="I73" s="667">
        <v>0</v>
      </c>
      <c r="J73" s="668">
        <v>0</v>
      </c>
      <c r="K73" s="667">
        <v>0</v>
      </c>
      <c r="L73" s="669">
        <v>0</v>
      </c>
      <c r="M73" s="667">
        <v>0</v>
      </c>
      <c r="N73" s="668">
        <v>0</v>
      </c>
      <c r="O73" s="670"/>
      <c r="P73" s="663">
        <v>435.56643700000001</v>
      </c>
      <c r="Q73" s="664">
        <v>435.54798099999999</v>
      </c>
      <c r="R73" s="665">
        <v>0</v>
      </c>
      <c r="S73" s="665">
        <v>0</v>
      </c>
      <c r="T73" s="665">
        <v>194.98626400000001</v>
      </c>
      <c r="U73" s="666">
        <v>240.56171699999999</v>
      </c>
      <c r="V73" s="667">
        <v>0</v>
      </c>
      <c r="W73" s="668">
        <v>0</v>
      </c>
      <c r="X73" s="667">
        <v>0</v>
      </c>
      <c r="Y73" s="669">
        <v>0</v>
      </c>
      <c r="Z73" s="667">
        <v>0</v>
      </c>
      <c r="AA73" s="668">
        <v>0</v>
      </c>
      <c r="AB73" s="670"/>
    </row>
    <row r="74" spans="1:28" x14ac:dyDescent="0.3">
      <c r="A74" s="673" t="s">
        <v>546</v>
      </c>
      <c r="B74" s="662"/>
      <c r="C74" s="674">
        <v>0</v>
      </c>
      <c r="D74" s="675">
        <v>0</v>
      </c>
      <c r="E74" s="676">
        <v>0</v>
      </c>
      <c r="F74" s="676">
        <v>0</v>
      </c>
      <c r="G74" s="676">
        <v>0</v>
      </c>
      <c r="H74" s="677">
        <v>0</v>
      </c>
      <c r="I74" s="678">
        <v>0</v>
      </c>
      <c r="J74" s="679">
        <v>0</v>
      </c>
      <c r="K74" s="678">
        <v>0</v>
      </c>
      <c r="L74" s="680">
        <v>0</v>
      </c>
      <c r="M74" s="678">
        <v>0</v>
      </c>
      <c r="N74" s="679">
        <v>0</v>
      </c>
      <c r="O74" s="681"/>
      <c r="P74" s="674">
        <v>11.975784000000001</v>
      </c>
      <c r="Q74" s="675">
        <v>11.975784000000001</v>
      </c>
      <c r="R74" s="676">
        <v>11.975784000000001</v>
      </c>
      <c r="S74" s="676">
        <v>0</v>
      </c>
      <c r="T74" s="676">
        <v>0</v>
      </c>
      <c r="U74" s="677">
        <v>0</v>
      </c>
      <c r="V74" s="678">
        <v>0</v>
      </c>
      <c r="W74" s="679">
        <v>0</v>
      </c>
      <c r="X74" s="678">
        <v>0</v>
      </c>
      <c r="Y74" s="680">
        <v>0</v>
      </c>
      <c r="Z74" s="678">
        <v>0</v>
      </c>
      <c r="AA74" s="679">
        <v>0</v>
      </c>
      <c r="AB74" s="681"/>
    </row>
    <row r="75" spans="1:28" ht="12.5" thickBot="1" x14ac:dyDescent="0.35">
      <c r="A75" s="682" t="s">
        <v>292</v>
      </c>
      <c r="B75" s="683"/>
      <c r="C75" s="684">
        <f t="shared" ref="C75:N75" si="14">+C68+C69+C70+C71+C72+C73+C74</f>
        <v>442.85100899999998</v>
      </c>
      <c r="D75" s="685">
        <f t="shared" si="14"/>
        <v>442.83267599999999</v>
      </c>
      <c r="E75" s="686">
        <f t="shared" si="14"/>
        <v>0</v>
      </c>
      <c r="F75" s="686">
        <f t="shared" si="14"/>
        <v>0</v>
      </c>
      <c r="G75" s="686">
        <f t="shared" si="14"/>
        <v>199.75782000000001</v>
      </c>
      <c r="H75" s="687">
        <f t="shared" si="14"/>
        <v>243.07485600000001</v>
      </c>
      <c r="I75" s="684">
        <f t="shared" si="14"/>
        <v>0</v>
      </c>
      <c r="J75" s="686">
        <f t="shared" si="14"/>
        <v>0</v>
      </c>
      <c r="K75" s="684">
        <f t="shared" si="14"/>
        <v>0</v>
      </c>
      <c r="L75" s="687">
        <f t="shared" si="14"/>
        <v>0</v>
      </c>
      <c r="M75" s="684">
        <f t="shared" si="14"/>
        <v>0</v>
      </c>
      <c r="N75" s="686">
        <f t="shared" si="14"/>
        <v>0</v>
      </c>
      <c r="O75" s="688">
        <v>0</v>
      </c>
      <c r="P75" s="684">
        <f t="shared" ref="P75:AA75" si="15">+P68+P69+P70+P71+P72+P73+P74</f>
        <v>447.54222099999998</v>
      </c>
      <c r="Q75" s="685">
        <f t="shared" si="15"/>
        <v>447.52376499999997</v>
      </c>
      <c r="R75" s="686">
        <f t="shared" si="15"/>
        <v>11.975784000000001</v>
      </c>
      <c r="S75" s="686">
        <f t="shared" si="15"/>
        <v>0</v>
      </c>
      <c r="T75" s="686">
        <f t="shared" si="15"/>
        <v>194.98626400000001</v>
      </c>
      <c r="U75" s="687">
        <f t="shared" si="15"/>
        <v>240.56171699999999</v>
      </c>
      <c r="V75" s="684">
        <f t="shared" si="15"/>
        <v>0</v>
      </c>
      <c r="W75" s="686">
        <f t="shared" si="15"/>
        <v>0</v>
      </c>
      <c r="X75" s="684">
        <f t="shared" si="15"/>
        <v>0</v>
      </c>
      <c r="Y75" s="687">
        <f t="shared" si="15"/>
        <v>0</v>
      </c>
      <c r="Z75" s="684">
        <f t="shared" si="15"/>
        <v>0</v>
      </c>
      <c r="AA75" s="686">
        <f t="shared" si="15"/>
        <v>0</v>
      </c>
      <c r="AB75" s="688">
        <v>0</v>
      </c>
    </row>
    <row r="76" spans="1:28" x14ac:dyDescent="0.3">
      <c r="A76" s="651" t="s">
        <v>539</v>
      </c>
      <c r="B76" s="652" t="s">
        <v>554</v>
      </c>
      <c r="C76" s="653">
        <v>84.808819999999997</v>
      </c>
      <c r="D76" s="654">
        <v>84.808239</v>
      </c>
      <c r="E76" s="655">
        <v>0</v>
      </c>
      <c r="F76" s="655">
        <v>0</v>
      </c>
      <c r="G76" s="655">
        <v>84.808239</v>
      </c>
      <c r="H76" s="656">
        <v>0</v>
      </c>
      <c r="I76" s="657">
        <v>0</v>
      </c>
      <c r="J76" s="658">
        <v>0</v>
      </c>
      <c r="K76" s="657">
        <v>0</v>
      </c>
      <c r="L76" s="659">
        <v>0</v>
      </c>
      <c r="M76" s="657">
        <v>0</v>
      </c>
      <c r="N76" s="658">
        <v>0</v>
      </c>
      <c r="O76" s="660"/>
      <c r="P76" s="653">
        <v>35.065530000000003</v>
      </c>
      <c r="Q76" s="654">
        <v>35.065530000000003</v>
      </c>
      <c r="R76" s="655">
        <v>0.15049599999999999</v>
      </c>
      <c r="S76" s="655">
        <v>0</v>
      </c>
      <c r="T76" s="655">
        <v>34.915033999999999</v>
      </c>
      <c r="U76" s="656">
        <v>0</v>
      </c>
      <c r="V76" s="657">
        <v>0</v>
      </c>
      <c r="W76" s="658">
        <v>0</v>
      </c>
      <c r="X76" s="657">
        <v>0</v>
      </c>
      <c r="Y76" s="659">
        <v>0</v>
      </c>
      <c r="Z76" s="657">
        <v>0</v>
      </c>
      <c r="AA76" s="658">
        <v>0</v>
      </c>
      <c r="AB76" s="660"/>
    </row>
    <row r="77" spans="1:28" x14ac:dyDescent="0.3">
      <c r="A77" s="661" t="s">
        <v>541</v>
      </c>
      <c r="B77" s="662"/>
      <c r="C77" s="663">
        <v>388.10567800000001</v>
      </c>
      <c r="D77" s="664">
        <v>388.09531199999998</v>
      </c>
      <c r="E77" s="665">
        <v>0.50984300000000005</v>
      </c>
      <c r="F77" s="665">
        <v>0</v>
      </c>
      <c r="G77" s="665">
        <v>387.58546899999999</v>
      </c>
      <c r="H77" s="666">
        <v>0</v>
      </c>
      <c r="I77" s="667">
        <v>0</v>
      </c>
      <c r="J77" s="668">
        <v>0</v>
      </c>
      <c r="K77" s="667">
        <v>0</v>
      </c>
      <c r="L77" s="669">
        <v>0</v>
      </c>
      <c r="M77" s="667">
        <v>0</v>
      </c>
      <c r="N77" s="668">
        <v>0</v>
      </c>
      <c r="O77" s="670"/>
      <c r="P77" s="663">
        <v>387.285168</v>
      </c>
      <c r="Q77" s="664">
        <v>387.23813100000001</v>
      </c>
      <c r="R77" s="665">
        <v>3.4127999999999999E-2</v>
      </c>
      <c r="S77" s="665">
        <v>0</v>
      </c>
      <c r="T77" s="665">
        <v>387.23813100000001</v>
      </c>
      <c r="U77" s="666">
        <v>0</v>
      </c>
      <c r="V77" s="667">
        <v>0</v>
      </c>
      <c r="W77" s="668">
        <v>0</v>
      </c>
      <c r="X77" s="667">
        <v>0</v>
      </c>
      <c r="Y77" s="669">
        <v>0</v>
      </c>
      <c r="Z77" s="667">
        <v>0</v>
      </c>
      <c r="AA77" s="668">
        <v>0</v>
      </c>
      <c r="AB77" s="670"/>
    </row>
    <row r="78" spans="1:28" x14ac:dyDescent="0.3">
      <c r="A78" s="661" t="s">
        <v>542</v>
      </c>
      <c r="B78" s="662"/>
      <c r="C78" s="663">
        <v>32.855100999999998</v>
      </c>
      <c r="D78" s="664">
        <v>32.851709999999997</v>
      </c>
      <c r="E78" s="665">
        <v>2.7625E-2</v>
      </c>
      <c r="F78" s="665">
        <v>0</v>
      </c>
      <c r="G78" s="665">
        <v>32.824084999999997</v>
      </c>
      <c r="H78" s="666">
        <v>0</v>
      </c>
      <c r="I78" s="667">
        <v>0</v>
      </c>
      <c r="J78" s="671">
        <v>0</v>
      </c>
      <c r="K78" s="667">
        <v>0</v>
      </c>
      <c r="L78" s="671">
        <v>0</v>
      </c>
      <c r="M78" s="667">
        <v>0</v>
      </c>
      <c r="N78" s="668">
        <v>0</v>
      </c>
      <c r="O78" s="672"/>
      <c r="P78" s="663">
        <v>86.908096999999998</v>
      </c>
      <c r="Q78" s="664">
        <v>86.902651000000006</v>
      </c>
      <c r="R78" s="665">
        <v>0</v>
      </c>
      <c r="S78" s="665">
        <v>0</v>
      </c>
      <c r="T78" s="665">
        <v>86.902651000000006</v>
      </c>
      <c r="U78" s="666">
        <v>0</v>
      </c>
      <c r="V78" s="667">
        <v>0</v>
      </c>
      <c r="W78" s="671">
        <v>0</v>
      </c>
      <c r="X78" s="667">
        <v>0</v>
      </c>
      <c r="Y78" s="671">
        <v>0</v>
      </c>
      <c r="Z78" s="667">
        <v>0</v>
      </c>
      <c r="AA78" s="668">
        <v>0</v>
      </c>
      <c r="AB78" s="672"/>
    </row>
    <row r="79" spans="1:28" x14ac:dyDescent="0.3">
      <c r="A79" s="661" t="s">
        <v>543</v>
      </c>
      <c r="B79" s="662"/>
      <c r="C79" s="663">
        <v>27.114971000000001</v>
      </c>
      <c r="D79" s="664">
        <v>27.099779999999999</v>
      </c>
      <c r="E79" s="665">
        <v>0</v>
      </c>
      <c r="F79" s="665">
        <v>0</v>
      </c>
      <c r="G79" s="665">
        <v>25.171025</v>
      </c>
      <c r="H79" s="666">
        <v>1.928755</v>
      </c>
      <c r="I79" s="667">
        <v>0</v>
      </c>
      <c r="J79" s="668">
        <v>0</v>
      </c>
      <c r="K79" s="667">
        <v>0</v>
      </c>
      <c r="L79" s="669">
        <v>0</v>
      </c>
      <c r="M79" s="667">
        <v>0</v>
      </c>
      <c r="N79" s="668">
        <v>0</v>
      </c>
      <c r="O79" s="670"/>
      <c r="P79" s="663">
        <v>36.665002999999999</v>
      </c>
      <c r="Q79" s="664">
        <v>36.654986000000001</v>
      </c>
      <c r="R79" s="665">
        <v>0</v>
      </c>
      <c r="S79" s="665">
        <v>0</v>
      </c>
      <c r="T79" s="665">
        <v>35.045684999999999</v>
      </c>
      <c r="U79" s="666">
        <v>1.6093</v>
      </c>
      <c r="V79" s="667">
        <v>0</v>
      </c>
      <c r="W79" s="668">
        <v>0</v>
      </c>
      <c r="X79" s="667">
        <v>0</v>
      </c>
      <c r="Y79" s="669">
        <v>0</v>
      </c>
      <c r="Z79" s="667">
        <v>0</v>
      </c>
      <c r="AA79" s="668">
        <v>0</v>
      </c>
      <c r="AB79" s="670"/>
    </row>
    <row r="80" spans="1:28" x14ac:dyDescent="0.3">
      <c r="A80" s="661" t="s">
        <v>544</v>
      </c>
      <c r="B80" s="662"/>
      <c r="C80" s="663">
        <v>151.57809</v>
      </c>
      <c r="D80" s="664">
        <v>151.343459</v>
      </c>
      <c r="E80" s="665">
        <v>0.22395799999999999</v>
      </c>
      <c r="F80" s="665">
        <v>0</v>
      </c>
      <c r="G80" s="665">
        <v>43.787323000000001</v>
      </c>
      <c r="H80" s="666">
        <v>107.55613700000001</v>
      </c>
      <c r="I80" s="667">
        <v>0</v>
      </c>
      <c r="J80" s="668">
        <v>0</v>
      </c>
      <c r="K80" s="667">
        <v>0</v>
      </c>
      <c r="L80" s="669">
        <v>0</v>
      </c>
      <c r="M80" s="667">
        <v>0</v>
      </c>
      <c r="N80" s="668">
        <v>0</v>
      </c>
      <c r="O80" s="670"/>
      <c r="P80" s="663">
        <v>651.14382000000001</v>
      </c>
      <c r="Q80" s="664">
        <v>651.09197500000005</v>
      </c>
      <c r="R80" s="665">
        <v>0.22998399999999999</v>
      </c>
      <c r="S80" s="665">
        <v>0</v>
      </c>
      <c r="T80" s="665">
        <v>151.69796099999999</v>
      </c>
      <c r="U80" s="666">
        <v>499.16403000000003</v>
      </c>
      <c r="V80" s="667">
        <v>0</v>
      </c>
      <c r="W80" s="668">
        <v>0</v>
      </c>
      <c r="X80" s="667">
        <v>0</v>
      </c>
      <c r="Y80" s="669">
        <v>0</v>
      </c>
      <c r="Z80" s="667">
        <v>0</v>
      </c>
      <c r="AA80" s="668">
        <v>0</v>
      </c>
      <c r="AB80" s="670"/>
    </row>
    <row r="81" spans="1:28" x14ac:dyDescent="0.3">
      <c r="A81" s="661" t="s">
        <v>545</v>
      </c>
      <c r="B81" s="662"/>
      <c r="C81" s="663">
        <v>4879.3034779999998</v>
      </c>
      <c r="D81" s="664">
        <v>4860.3342230000007</v>
      </c>
      <c r="E81" s="665">
        <v>18.626076000000001</v>
      </c>
      <c r="F81" s="665">
        <v>0</v>
      </c>
      <c r="G81" s="665">
        <v>597.64885000000004</v>
      </c>
      <c r="H81" s="666">
        <v>4262.6853730000003</v>
      </c>
      <c r="I81" s="667">
        <v>0</v>
      </c>
      <c r="J81" s="668">
        <v>0</v>
      </c>
      <c r="K81" s="667">
        <v>0</v>
      </c>
      <c r="L81" s="669">
        <v>0</v>
      </c>
      <c r="M81" s="667">
        <v>0</v>
      </c>
      <c r="N81" s="668">
        <v>0</v>
      </c>
      <c r="O81" s="670"/>
      <c r="P81" s="663">
        <v>4733.7906400000002</v>
      </c>
      <c r="Q81" s="664">
        <v>4694.2924249999987</v>
      </c>
      <c r="R81" s="665">
        <v>39.170425999999999</v>
      </c>
      <c r="S81" s="665">
        <v>0</v>
      </c>
      <c r="T81" s="665">
        <v>839.41051000000004</v>
      </c>
      <c r="U81" s="666">
        <v>3854.8819149999999</v>
      </c>
      <c r="V81" s="667">
        <v>0</v>
      </c>
      <c r="W81" s="668">
        <v>0</v>
      </c>
      <c r="X81" s="667">
        <v>0</v>
      </c>
      <c r="Y81" s="669">
        <v>0</v>
      </c>
      <c r="Z81" s="667">
        <v>0</v>
      </c>
      <c r="AA81" s="668">
        <v>0</v>
      </c>
      <c r="AB81" s="670"/>
    </row>
    <row r="82" spans="1:28" x14ac:dyDescent="0.3">
      <c r="A82" s="673" t="s">
        <v>546</v>
      </c>
      <c r="B82" s="662"/>
      <c r="C82" s="674">
        <v>3459.3480629999999</v>
      </c>
      <c r="D82" s="675">
        <v>3376.8376750000002</v>
      </c>
      <c r="E82" s="676">
        <v>81.145078999999996</v>
      </c>
      <c r="F82" s="676">
        <v>0</v>
      </c>
      <c r="G82" s="676">
        <v>1936.864143</v>
      </c>
      <c r="H82" s="677">
        <v>1439.9735330000001</v>
      </c>
      <c r="I82" s="678">
        <v>0</v>
      </c>
      <c r="J82" s="679">
        <v>0</v>
      </c>
      <c r="K82" s="678">
        <v>0</v>
      </c>
      <c r="L82" s="680">
        <v>0</v>
      </c>
      <c r="M82" s="678">
        <v>0</v>
      </c>
      <c r="N82" s="679">
        <v>0</v>
      </c>
      <c r="O82" s="681"/>
      <c r="P82" s="674">
        <v>4042.3604460000001</v>
      </c>
      <c r="Q82" s="675">
        <v>3944.7284199999999</v>
      </c>
      <c r="R82" s="676">
        <v>95.989373000000001</v>
      </c>
      <c r="S82" s="676">
        <v>0</v>
      </c>
      <c r="T82" s="676">
        <v>2222.2591069999999</v>
      </c>
      <c r="U82" s="677">
        <v>1722.4693130000001</v>
      </c>
      <c r="V82" s="678">
        <v>0</v>
      </c>
      <c r="W82" s="679">
        <v>0</v>
      </c>
      <c r="X82" s="678">
        <v>0</v>
      </c>
      <c r="Y82" s="680">
        <v>0</v>
      </c>
      <c r="Z82" s="678">
        <v>0</v>
      </c>
      <c r="AA82" s="679">
        <v>0</v>
      </c>
      <c r="AB82" s="681"/>
    </row>
    <row r="83" spans="1:28" ht="12.5" thickBot="1" x14ac:dyDescent="0.35">
      <c r="A83" s="682" t="s">
        <v>292</v>
      </c>
      <c r="B83" s="683"/>
      <c r="C83" s="684">
        <f t="shared" ref="C83:N83" si="16">+C76+C77+C78+C79+C80+C81+C82</f>
        <v>9023.1142010000003</v>
      </c>
      <c r="D83" s="685">
        <f t="shared" si="16"/>
        <v>8921.3703980000009</v>
      </c>
      <c r="E83" s="686">
        <f t="shared" si="16"/>
        <v>100.53258099999999</v>
      </c>
      <c r="F83" s="686">
        <f t="shared" si="16"/>
        <v>0</v>
      </c>
      <c r="G83" s="686">
        <f t="shared" si="16"/>
        <v>3108.6891340000002</v>
      </c>
      <c r="H83" s="687">
        <f t="shared" si="16"/>
        <v>5812.143798000001</v>
      </c>
      <c r="I83" s="684">
        <f t="shared" si="16"/>
        <v>0</v>
      </c>
      <c r="J83" s="686">
        <f t="shared" si="16"/>
        <v>0</v>
      </c>
      <c r="K83" s="684">
        <f t="shared" si="16"/>
        <v>0</v>
      </c>
      <c r="L83" s="687">
        <f t="shared" si="16"/>
        <v>0</v>
      </c>
      <c r="M83" s="684">
        <f t="shared" si="16"/>
        <v>0</v>
      </c>
      <c r="N83" s="686">
        <f t="shared" si="16"/>
        <v>0</v>
      </c>
      <c r="O83" s="688">
        <v>105.051186</v>
      </c>
      <c r="P83" s="684">
        <f t="shared" ref="P83:AA83" si="17">+P76+P77+P78+P79+P80+P81+P82</f>
        <v>9973.2187040000008</v>
      </c>
      <c r="Q83" s="685">
        <f t="shared" si="17"/>
        <v>9835.9741179999983</v>
      </c>
      <c r="R83" s="686">
        <f t="shared" si="17"/>
        <v>135.57440700000001</v>
      </c>
      <c r="S83" s="686">
        <f t="shared" si="17"/>
        <v>0</v>
      </c>
      <c r="T83" s="686">
        <f t="shared" si="17"/>
        <v>3757.469079</v>
      </c>
      <c r="U83" s="687">
        <f t="shared" si="17"/>
        <v>6078.1245579999995</v>
      </c>
      <c r="V83" s="684">
        <f t="shared" si="17"/>
        <v>0</v>
      </c>
      <c r="W83" s="686">
        <f t="shared" si="17"/>
        <v>0</v>
      </c>
      <c r="X83" s="684">
        <f t="shared" si="17"/>
        <v>0</v>
      </c>
      <c r="Y83" s="687">
        <f t="shared" si="17"/>
        <v>0</v>
      </c>
      <c r="Z83" s="684">
        <f t="shared" si="17"/>
        <v>0</v>
      </c>
      <c r="AA83" s="686">
        <f t="shared" si="17"/>
        <v>0</v>
      </c>
      <c r="AB83" s="688">
        <v>172.80655200000001</v>
      </c>
    </row>
    <row r="84" spans="1:28" x14ac:dyDescent="0.3">
      <c r="A84" s="651" t="s">
        <v>539</v>
      </c>
      <c r="B84" s="652" t="s">
        <v>555</v>
      </c>
      <c r="C84" s="653">
        <v>88.200333999999998</v>
      </c>
      <c r="D84" s="654">
        <v>88.200120999999996</v>
      </c>
      <c r="E84" s="655">
        <v>1.432609</v>
      </c>
      <c r="F84" s="655">
        <v>0</v>
      </c>
      <c r="G84" s="655">
        <v>86.767511999999996</v>
      </c>
      <c r="H84" s="656">
        <v>0</v>
      </c>
      <c r="I84" s="657">
        <v>0</v>
      </c>
      <c r="J84" s="658">
        <v>0</v>
      </c>
      <c r="K84" s="657">
        <v>0</v>
      </c>
      <c r="L84" s="659">
        <v>0</v>
      </c>
      <c r="M84" s="657">
        <v>0</v>
      </c>
      <c r="N84" s="658">
        <v>0</v>
      </c>
      <c r="O84" s="660"/>
      <c r="P84" s="653">
        <v>152.23144400000001</v>
      </c>
      <c r="Q84" s="654">
        <v>152.230997</v>
      </c>
      <c r="R84" s="655">
        <v>2.9120140000000001</v>
      </c>
      <c r="S84" s="655">
        <v>0</v>
      </c>
      <c r="T84" s="655">
        <v>149.318983</v>
      </c>
      <c r="U84" s="656">
        <v>0</v>
      </c>
      <c r="V84" s="657">
        <v>0</v>
      </c>
      <c r="W84" s="658">
        <v>0</v>
      </c>
      <c r="X84" s="657">
        <v>0</v>
      </c>
      <c r="Y84" s="659">
        <v>0</v>
      </c>
      <c r="Z84" s="657">
        <v>0</v>
      </c>
      <c r="AA84" s="658">
        <v>0</v>
      </c>
      <c r="AB84" s="660"/>
    </row>
    <row r="85" spans="1:28" x14ac:dyDescent="0.3">
      <c r="A85" s="661" t="s">
        <v>541</v>
      </c>
      <c r="B85" s="662"/>
      <c r="C85" s="663">
        <v>307.56522100000001</v>
      </c>
      <c r="D85" s="664">
        <v>300.613653</v>
      </c>
      <c r="E85" s="665">
        <v>47.574351999999998</v>
      </c>
      <c r="F85" s="665">
        <v>0</v>
      </c>
      <c r="G85" s="665">
        <v>259.98782799999998</v>
      </c>
      <c r="H85" s="666">
        <v>0</v>
      </c>
      <c r="I85" s="667">
        <v>0</v>
      </c>
      <c r="J85" s="668">
        <v>0</v>
      </c>
      <c r="K85" s="667">
        <v>0</v>
      </c>
      <c r="L85" s="669">
        <v>0</v>
      </c>
      <c r="M85" s="667">
        <v>0</v>
      </c>
      <c r="N85" s="668">
        <v>0</v>
      </c>
      <c r="O85" s="670"/>
      <c r="P85" s="663">
        <v>116.636928</v>
      </c>
      <c r="Q85" s="664">
        <v>115.888462</v>
      </c>
      <c r="R85" s="665">
        <v>26.584747</v>
      </c>
      <c r="S85" s="665">
        <v>0</v>
      </c>
      <c r="T85" s="665">
        <v>90.051024999999996</v>
      </c>
      <c r="U85" s="666">
        <v>0</v>
      </c>
      <c r="V85" s="667">
        <v>0</v>
      </c>
      <c r="W85" s="668">
        <v>0</v>
      </c>
      <c r="X85" s="667">
        <v>0</v>
      </c>
      <c r="Y85" s="669">
        <v>0</v>
      </c>
      <c r="Z85" s="667">
        <v>0</v>
      </c>
      <c r="AA85" s="668">
        <v>0</v>
      </c>
      <c r="AB85" s="670"/>
    </row>
    <row r="86" spans="1:28" x14ac:dyDescent="0.3">
      <c r="A86" s="661" t="s">
        <v>542</v>
      </c>
      <c r="B86" s="662"/>
      <c r="C86" s="663">
        <v>314.40248400000002</v>
      </c>
      <c r="D86" s="664">
        <v>308.816665</v>
      </c>
      <c r="E86" s="665">
        <v>222.64491100000001</v>
      </c>
      <c r="F86" s="665">
        <v>0</v>
      </c>
      <c r="G86" s="665">
        <v>91.755954000000003</v>
      </c>
      <c r="H86" s="666">
        <v>0</v>
      </c>
      <c r="I86" s="667">
        <v>0</v>
      </c>
      <c r="J86" s="671">
        <v>0</v>
      </c>
      <c r="K86" s="667">
        <v>0</v>
      </c>
      <c r="L86" s="671">
        <v>0</v>
      </c>
      <c r="M86" s="667">
        <v>0</v>
      </c>
      <c r="N86" s="668">
        <v>0</v>
      </c>
      <c r="O86" s="672"/>
      <c r="P86" s="663">
        <v>291.42967800000002</v>
      </c>
      <c r="Q86" s="664">
        <v>270.88930199999999</v>
      </c>
      <c r="R86" s="665">
        <v>158.095688</v>
      </c>
      <c r="S86" s="665">
        <v>0</v>
      </c>
      <c r="T86" s="665">
        <v>133.33130299999999</v>
      </c>
      <c r="U86" s="666">
        <v>0</v>
      </c>
      <c r="V86" s="667">
        <v>0</v>
      </c>
      <c r="W86" s="671">
        <v>0</v>
      </c>
      <c r="X86" s="667">
        <v>0</v>
      </c>
      <c r="Y86" s="671">
        <v>0</v>
      </c>
      <c r="Z86" s="667">
        <v>0</v>
      </c>
      <c r="AA86" s="668">
        <v>0</v>
      </c>
      <c r="AB86" s="672"/>
    </row>
    <row r="87" spans="1:28" x14ac:dyDescent="0.3">
      <c r="A87" s="661" t="s">
        <v>543</v>
      </c>
      <c r="B87" s="662"/>
      <c r="C87" s="663">
        <v>8.3372930000000007</v>
      </c>
      <c r="D87" s="664">
        <v>7.4909420000000004</v>
      </c>
      <c r="E87" s="665">
        <v>8.3372930000000007</v>
      </c>
      <c r="F87" s="665">
        <v>0</v>
      </c>
      <c r="G87" s="665">
        <v>0</v>
      </c>
      <c r="H87" s="666">
        <v>0</v>
      </c>
      <c r="I87" s="667">
        <v>0</v>
      </c>
      <c r="J87" s="668">
        <v>0</v>
      </c>
      <c r="K87" s="667">
        <v>0</v>
      </c>
      <c r="L87" s="669">
        <v>0</v>
      </c>
      <c r="M87" s="667">
        <v>0</v>
      </c>
      <c r="N87" s="668">
        <v>0</v>
      </c>
      <c r="O87" s="670"/>
      <c r="P87" s="663">
        <v>17.51661</v>
      </c>
      <c r="Q87" s="664">
        <v>15.659901</v>
      </c>
      <c r="R87" s="665">
        <v>8.2849500000000003</v>
      </c>
      <c r="S87" s="665">
        <v>0</v>
      </c>
      <c r="T87" s="665">
        <v>9.2310770000000009</v>
      </c>
      <c r="U87" s="666">
        <v>0</v>
      </c>
      <c r="V87" s="667">
        <v>0</v>
      </c>
      <c r="W87" s="668">
        <v>0</v>
      </c>
      <c r="X87" s="667">
        <v>0</v>
      </c>
      <c r="Y87" s="669">
        <v>0</v>
      </c>
      <c r="Z87" s="667">
        <v>0</v>
      </c>
      <c r="AA87" s="668">
        <v>0</v>
      </c>
      <c r="AB87" s="670"/>
    </row>
    <row r="88" spans="1:28" x14ac:dyDescent="0.3">
      <c r="A88" s="661" t="s">
        <v>544</v>
      </c>
      <c r="B88" s="662"/>
      <c r="C88" s="663">
        <v>215.37679399999999</v>
      </c>
      <c r="D88" s="664">
        <v>166.15515400000001</v>
      </c>
      <c r="E88" s="665">
        <v>80.288864000000004</v>
      </c>
      <c r="F88" s="665">
        <v>0</v>
      </c>
      <c r="G88" s="665">
        <v>135.08286899999999</v>
      </c>
      <c r="H88" s="666">
        <v>0</v>
      </c>
      <c r="I88" s="667">
        <v>0</v>
      </c>
      <c r="J88" s="668">
        <v>0</v>
      </c>
      <c r="K88" s="667">
        <v>0</v>
      </c>
      <c r="L88" s="669">
        <v>0</v>
      </c>
      <c r="M88" s="667">
        <v>0</v>
      </c>
      <c r="N88" s="668">
        <v>0</v>
      </c>
      <c r="O88" s="670"/>
      <c r="P88" s="663">
        <v>592.28329799999995</v>
      </c>
      <c r="Q88" s="664">
        <v>469.99034499999999</v>
      </c>
      <c r="R88" s="665">
        <v>130.992908</v>
      </c>
      <c r="S88" s="665">
        <v>0</v>
      </c>
      <c r="T88" s="665">
        <v>461.278257</v>
      </c>
      <c r="U88" s="666">
        <v>0</v>
      </c>
      <c r="V88" s="667">
        <v>0</v>
      </c>
      <c r="W88" s="668">
        <v>0</v>
      </c>
      <c r="X88" s="667">
        <v>0</v>
      </c>
      <c r="Y88" s="669">
        <v>0</v>
      </c>
      <c r="Z88" s="667">
        <v>0</v>
      </c>
      <c r="AA88" s="668">
        <v>0</v>
      </c>
      <c r="AB88" s="670"/>
    </row>
    <row r="89" spans="1:28" x14ac:dyDescent="0.3">
      <c r="A89" s="661" t="s">
        <v>545</v>
      </c>
      <c r="B89" s="662"/>
      <c r="C89" s="663">
        <v>287.220597</v>
      </c>
      <c r="D89" s="664">
        <v>149.38351</v>
      </c>
      <c r="E89" s="665">
        <v>147.482461</v>
      </c>
      <c r="F89" s="665">
        <v>0</v>
      </c>
      <c r="G89" s="665">
        <v>139.730952</v>
      </c>
      <c r="H89" s="666">
        <v>0</v>
      </c>
      <c r="I89" s="667">
        <v>0</v>
      </c>
      <c r="J89" s="668">
        <v>0</v>
      </c>
      <c r="K89" s="667">
        <v>0</v>
      </c>
      <c r="L89" s="669">
        <v>0</v>
      </c>
      <c r="M89" s="667">
        <v>0</v>
      </c>
      <c r="N89" s="668">
        <v>0</v>
      </c>
      <c r="O89" s="670"/>
      <c r="P89" s="663">
        <v>461.83780100000001</v>
      </c>
      <c r="Q89" s="664">
        <v>390.99911500000002</v>
      </c>
      <c r="R89" s="665">
        <v>70.828505000000007</v>
      </c>
      <c r="S89" s="665">
        <v>0</v>
      </c>
      <c r="T89" s="665">
        <v>390.99911500000002</v>
      </c>
      <c r="U89" s="666">
        <v>0</v>
      </c>
      <c r="V89" s="667">
        <v>0</v>
      </c>
      <c r="W89" s="668">
        <v>0</v>
      </c>
      <c r="X89" s="667">
        <v>0</v>
      </c>
      <c r="Y89" s="669">
        <v>0</v>
      </c>
      <c r="Z89" s="667">
        <v>0</v>
      </c>
      <c r="AA89" s="668">
        <v>0</v>
      </c>
      <c r="AB89" s="670"/>
    </row>
    <row r="90" spans="1:28" x14ac:dyDescent="0.3">
      <c r="A90" s="673" t="s">
        <v>546</v>
      </c>
      <c r="B90" s="662"/>
      <c r="C90" s="674">
        <v>710.99474099999998</v>
      </c>
      <c r="D90" s="675">
        <v>691.503423</v>
      </c>
      <c r="E90" s="676">
        <v>99.898443</v>
      </c>
      <c r="F90" s="676">
        <v>0</v>
      </c>
      <c r="G90" s="676">
        <v>573.75610600000005</v>
      </c>
      <c r="H90" s="677">
        <v>37.325234999999999</v>
      </c>
      <c r="I90" s="678">
        <v>0</v>
      </c>
      <c r="J90" s="679">
        <v>0</v>
      </c>
      <c r="K90" s="678">
        <v>0</v>
      </c>
      <c r="L90" s="680">
        <v>0</v>
      </c>
      <c r="M90" s="678">
        <v>0</v>
      </c>
      <c r="N90" s="679">
        <v>0</v>
      </c>
      <c r="O90" s="681"/>
      <c r="P90" s="674">
        <v>865.58296199999995</v>
      </c>
      <c r="Q90" s="675">
        <v>828.42947400000003</v>
      </c>
      <c r="R90" s="676">
        <v>37.133381999999997</v>
      </c>
      <c r="S90" s="676">
        <v>0</v>
      </c>
      <c r="T90" s="676">
        <v>791.86807399999998</v>
      </c>
      <c r="U90" s="677">
        <v>36.561399999999999</v>
      </c>
      <c r="V90" s="678">
        <v>0</v>
      </c>
      <c r="W90" s="679">
        <v>0</v>
      </c>
      <c r="X90" s="678">
        <v>0</v>
      </c>
      <c r="Y90" s="680">
        <v>0</v>
      </c>
      <c r="Z90" s="678">
        <v>0</v>
      </c>
      <c r="AA90" s="679">
        <v>0</v>
      </c>
      <c r="AB90" s="681"/>
    </row>
    <row r="91" spans="1:28" ht="12.5" thickBot="1" x14ac:dyDescent="0.35">
      <c r="A91" s="682" t="s">
        <v>292</v>
      </c>
      <c r="B91" s="683"/>
      <c r="C91" s="684">
        <f t="shared" ref="C91:N91" si="18">+C84+C85+C86+C87+C88+C89+C90</f>
        <v>1932.0974639999999</v>
      </c>
      <c r="D91" s="685">
        <f t="shared" si="18"/>
        <v>1712.1634680000002</v>
      </c>
      <c r="E91" s="686">
        <f t="shared" si="18"/>
        <v>607.65893300000005</v>
      </c>
      <c r="F91" s="686">
        <f t="shared" si="18"/>
        <v>0</v>
      </c>
      <c r="G91" s="686">
        <f t="shared" si="18"/>
        <v>1287.0812209999999</v>
      </c>
      <c r="H91" s="687">
        <f t="shared" si="18"/>
        <v>37.325234999999999</v>
      </c>
      <c r="I91" s="684">
        <f t="shared" si="18"/>
        <v>0</v>
      </c>
      <c r="J91" s="686">
        <f t="shared" si="18"/>
        <v>0</v>
      </c>
      <c r="K91" s="684">
        <f t="shared" si="18"/>
        <v>0</v>
      </c>
      <c r="L91" s="687">
        <f t="shared" si="18"/>
        <v>0</v>
      </c>
      <c r="M91" s="684">
        <f t="shared" si="18"/>
        <v>0</v>
      </c>
      <c r="N91" s="686">
        <f t="shared" si="18"/>
        <v>0</v>
      </c>
      <c r="O91" s="688">
        <v>2.147138</v>
      </c>
      <c r="P91" s="684">
        <f t="shared" ref="P91:AA91" si="19">+P84+P85+P86+P87+P88+P89+P90</f>
        <v>2497.5187209999999</v>
      </c>
      <c r="Q91" s="685">
        <f t="shared" si="19"/>
        <v>2244.0875960000003</v>
      </c>
      <c r="R91" s="686">
        <f t="shared" si="19"/>
        <v>434.83219400000002</v>
      </c>
      <c r="S91" s="686">
        <f t="shared" si="19"/>
        <v>0</v>
      </c>
      <c r="T91" s="686">
        <f t="shared" si="19"/>
        <v>2026.0778339999999</v>
      </c>
      <c r="U91" s="687">
        <f t="shared" si="19"/>
        <v>36.561399999999999</v>
      </c>
      <c r="V91" s="684">
        <f t="shared" si="19"/>
        <v>0</v>
      </c>
      <c r="W91" s="686">
        <f t="shared" si="19"/>
        <v>0</v>
      </c>
      <c r="X91" s="684">
        <f t="shared" si="19"/>
        <v>0</v>
      </c>
      <c r="Y91" s="687">
        <f t="shared" si="19"/>
        <v>0</v>
      </c>
      <c r="Z91" s="684">
        <f t="shared" si="19"/>
        <v>0</v>
      </c>
      <c r="AA91" s="686">
        <f t="shared" si="19"/>
        <v>0</v>
      </c>
      <c r="AB91" s="688">
        <v>1.5310919999999999</v>
      </c>
    </row>
    <row r="92" spans="1:28" x14ac:dyDescent="0.3">
      <c r="A92" s="651" t="s">
        <v>539</v>
      </c>
      <c r="B92" s="652" t="s">
        <v>556</v>
      </c>
      <c r="C92" s="653">
        <v>44.726385999999998</v>
      </c>
      <c r="D92" s="654">
        <v>44.719890999999997</v>
      </c>
      <c r="E92" s="655">
        <v>0</v>
      </c>
      <c r="F92" s="655">
        <v>0</v>
      </c>
      <c r="G92" s="655">
        <v>41.706904000000002</v>
      </c>
      <c r="H92" s="656">
        <v>3.0129869999999999</v>
      </c>
      <c r="I92" s="657">
        <v>0</v>
      </c>
      <c r="J92" s="658">
        <v>0</v>
      </c>
      <c r="K92" s="657">
        <v>0</v>
      </c>
      <c r="L92" s="659">
        <v>0</v>
      </c>
      <c r="M92" s="657">
        <v>21.682656999999999</v>
      </c>
      <c r="N92" s="658">
        <v>6.8259999999999996E-3</v>
      </c>
      <c r="O92" s="660"/>
      <c r="P92" s="653">
        <v>11.263310000000001</v>
      </c>
      <c r="Q92" s="654">
        <v>11.262744</v>
      </c>
      <c r="R92" s="655">
        <v>0</v>
      </c>
      <c r="S92" s="655">
        <v>0</v>
      </c>
      <c r="T92" s="655">
        <v>9.6902279999999994</v>
      </c>
      <c r="U92" s="656">
        <v>1.572516</v>
      </c>
      <c r="V92" s="657">
        <v>0</v>
      </c>
      <c r="W92" s="658">
        <v>0</v>
      </c>
      <c r="X92" s="657">
        <v>0</v>
      </c>
      <c r="Y92" s="659">
        <v>0</v>
      </c>
      <c r="Z92" s="657">
        <v>2.7153960000000001</v>
      </c>
      <c r="AA92" s="658">
        <v>1.2279999999999999E-3</v>
      </c>
      <c r="AB92" s="660"/>
    </row>
    <row r="93" spans="1:28" x14ac:dyDescent="0.3">
      <c r="A93" s="661" t="s">
        <v>541</v>
      </c>
      <c r="B93" s="662"/>
      <c r="C93" s="663">
        <v>294.60934300000002</v>
      </c>
      <c r="D93" s="664">
        <v>294.57180499999998</v>
      </c>
      <c r="E93" s="665">
        <v>0.64303600000000005</v>
      </c>
      <c r="F93" s="665">
        <v>0</v>
      </c>
      <c r="G93" s="665">
        <v>277.535414</v>
      </c>
      <c r="H93" s="666">
        <v>16.393355</v>
      </c>
      <c r="I93" s="667">
        <v>0</v>
      </c>
      <c r="J93" s="668">
        <v>0</v>
      </c>
      <c r="K93" s="667">
        <v>0</v>
      </c>
      <c r="L93" s="669">
        <v>0</v>
      </c>
      <c r="M93" s="667">
        <v>12.531313000000001</v>
      </c>
      <c r="N93" s="668">
        <v>6.3280000000000003E-3</v>
      </c>
      <c r="O93" s="670"/>
      <c r="P93" s="663">
        <v>345.40448500000002</v>
      </c>
      <c r="Q93" s="664">
        <v>345.32649400000003</v>
      </c>
      <c r="R93" s="665">
        <v>9.0831350000000004</v>
      </c>
      <c r="S93" s="665">
        <v>0</v>
      </c>
      <c r="T93" s="665">
        <v>212.06164100000001</v>
      </c>
      <c r="U93" s="666">
        <v>124.181719</v>
      </c>
      <c r="V93" s="667">
        <v>0</v>
      </c>
      <c r="W93" s="668">
        <v>0</v>
      </c>
      <c r="X93" s="667">
        <v>0</v>
      </c>
      <c r="Y93" s="669">
        <v>0</v>
      </c>
      <c r="Z93" s="667">
        <v>35.297069</v>
      </c>
      <c r="AA93" s="668">
        <v>1.2251E-2</v>
      </c>
      <c r="AB93" s="670"/>
    </row>
    <row r="94" spans="1:28" x14ac:dyDescent="0.3">
      <c r="A94" s="661" t="s">
        <v>542</v>
      </c>
      <c r="B94" s="662"/>
      <c r="C94" s="663">
        <v>387.07376599999998</v>
      </c>
      <c r="D94" s="664">
        <v>386.95725399999998</v>
      </c>
      <c r="E94" s="665">
        <v>8.5918310000000009</v>
      </c>
      <c r="F94" s="665">
        <v>0</v>
      </c>
      <c r="G94" s="665">
        <v>180.674824</v>
      </c>
      <c r="H94" s="666">
        <v>197.69059799999999</v>
      </c>
      <c r="I94" s="667">
        <v>0</v>
      </c>
      <c r="J94" s="671">
        <v>0</v>
      </c>
      <c r="K94" s="667">
        <v>0</v>
      </c>
      <c r="L94" s="671">
        <v>0</v>
      </c>
      <c r="M94" s="667">
        <v>2.0928079999999998</v>
      </c>
      <c r="N94" s="668">
        <v>1.0610000000000001E-3</v>
      </c>
      <c r="O94" s="672"/>
      <c r="P94" s="663">
        <v>115.24727900000001</v>
      </c>
      <c r="Q94" s="664">
        <v>115.21770600000001</v>
      </c>
      <c r="R94" s="665">
        <v>9.6271640000000005</v>
      </c>
      <c r="S94" s="665">
        <v>0</v>
      </c>
      <c r="T94" s="665">
        <v>0</v>
      </c>
      <c r="U94" s="666">
        <v>105.590541</v>
      </c>
      <c r="V94" s="667">
        <v>0</v>
      </c>
      <c r="W94" s="671">
        <v>0</v>
      </c>
      <c r="X94" s="667">
        <v>0</v>
      </c>
      <c r="Y94" s="671">
        <v>0</v>
      </c>
      <c r="Z94" s="667">
        <v>1.3096E-2</v>
      </c>
      <c r="AA94" s="668">
        <v>6.0000000000000002E-6</v>
      </c>
      <c r="AB94" s="672"/>
    </row>
    <row r="95" spans="1:28" x14ac:dyDescent="0.3">
      <c r="A95" s="661" t="s">
        <v>543</v>
      </c>
      <c r="B95" s="662"/>
      <c r="C95" s="663">
        <v>176.57512700000001</v>
      </c>
      <c r="D95" s="664">
        <v>176.523123</v>
      </c>
      <c r="E95" s="665">
        <v>21.617035999999999</v>
      </c>
      <c r="F95" s="665">
        <v>0</v>
      </c>
      <c r="G95" s="665">
        <v>1.3735679999999999</v>
      </c>
      <c r="H95" s="666">
        <v>153.53251900000001</v>
      </c>
      <c r="I95" s="667">
        <v>0</v>
      </c>
      <c r="J95" s="668">
        <v>0</v>
      </c>
      <c r="K95" s="667">
        <v>0</v>
      </c>
      <c r="L95" s="669">
        <v>0</v>
      </c>
      <c r="M95" s="667">
        <v>0</v>
      </c>
      <c r="N95" s="668">
        <v>0</v>
      </c>
      <c r="O95" s="670"/>
      <c r="P95" s="663">
        <v>235.556377</v>
      </c>
      <c r="Q95" s="664">
        <v>235.49252100000001</v>
      </c>
      <c r="R95" s="665">
        <v>11.87668</v>
      </c>
      <c r="S95" s="665">
        <v>0</v>
      </c>
      <c r="T95" s="665">
        <v>1.365958</v>
      </c>
      <c r="U95" s="666">
        <v>222.24988400000001</v>
      </c>
      <c r="V95" s="667">
        <v>0</v>
      </c>
      <c r="W95" s="668">
        <v>0</v>
      </c>
      <c r="X95" s="667">
        <v>0</v>
      </c>
      <c r="Y95" s="669">
        <v>0</v>
      </c>
      <c r="Z95" s="667">
        <v>0.19350000000000001</v>
      </c>
      <c r="AA95" s="668">
        <v>8.8999999999999995E-5</v>
      </c>
      <c r="AB95" s="670"/>
    </row>
    <row r="96" spans="1:28" x14ac:dyDescent="0.3">
      <c r="A96" s="661" t="s">
        <v>544</v>
      </c>
      <c r="B96" s="662"/>
      <c r="C96" s="663">
        <v>387.90284200000002</v>
      </c>
      <c r="D96" s="664">
        <v>387.77938</v>
      </c>
      <c r="E96" s="665">
        <v>0</v>
      </c>
      <c r="F96" s="665">
        <v>0</v>
      </c>
      <c r="G96" s="665">
        <v>0</v>
      </c>
      <c r="H96" s="666">
        <v>387.77938</v>
      </c>
      <c r="I96" s="667">
        <v>0</v>
      </c>
      <c r="J96" s="668">
        <v>0</v>
      </c>
      <c r="K96" s="667">
        <v>0</v>
      </c>
      <c r="L96" s="669">
        <v>0</v>
      </c>
      <c r="M96" s="667">
        <v>0</v>
      </c>
      <c r="N96" s="668">
        <v>0</v>
      </c>
      <c r="O96" s="670"/>
      <c r="P96" s="663">
        <v>203.09679399999999</v>
      </c>
      <c r="Q96" s="664">
        <v>203.02892700000001</v>
      </c>
      <c r="R96" s="665">
        <v>12.191848</v>
      </c>
      <c r="S96" s="665">
        <v>0</v>
      </c>
      <c r="T96" s="665">
        <v>0</v>
      </c>
      <c r="U96" s="666">
        <v>190.83707899999999</v>
      </c>
      <c r="V96" s="667">
        <v>0</v>
      </c>
      <c r="W96" s="668">
        <v>0</v>
      </c>
      <c r="X96" s="667">
        <v>0</v>
      </c>
      <c r="Y96" s="669">
        <v>0</v>
      </c>
      <c r="Z96" s="667">
        <v>0</v>
      </c>
      <c r="AA96" s="668">
        <v>0</v>
      </c>
      <c r="AB96" s="670"/>
    </row>
    <row r="97" spans="1:28" x14ac:dyDescent="0.3">
      <c r="A97" s="661" t="s">
        <v>545</v>
      </c>
      <c r="B97" s="662"/>
      <c r="C97" s="663">
        <v>335.55270999999999</v>
      </c>
      <c r="D97" s="664">
        <v>335.36542800000001</v>
      </c>
      <c r="E97" s="665">
        <v>12.476005000000001</v>
      </c>
      <c r="F97" s="665">
        <v>0</v>
      </c>
      <c r="G97" s="665">
        <v>15.318847</v>
      </c>
      <c r="H97" s="666">
        <v>307.57057600000002</v>
      </c>
      <c r="I97" s="667">
        <v>0</v>
      </c>
      <c r="J97" s="668">
        <v>0</v>
      </c>
      <c r="K97" s="667">
        <v>0</v>
      </c>
      <c r="L97" s="669">
        <v>0</v>
      </c>
      <c r="M97" s="667">
        <v>0.20253299999999999</v>
      </c>
      <c r="N97" s="668">
        <v>1.03E-4</v>
      </c>
      <c r="O97" s="670"/>
      <c r="P97" s="663">
        <v>292.68453099999999</v>
      </c>
      <c r="Q97" s="664">
        <v>292.57682399999999</v>
      </c>
      <c r="R97" s="665">
        <v>8.0033169999999991</v>
      </c>
      <c r="S97" s="665">
        <v>0</v>
      </c>
      <c r="T97" s="665">
        <v>24.909009999999999</v>
      </c>
      <c r="U97" s="666">
        <v>259.66449699999998</v>
      </c>
      <c r="V97" s="667">
        <v>0</v>
      </c>
      <c r="W97" s="668">
        <v>0</v>
      </c>
      <c r="X97" s="667">
        <v>0</v>
      </c>
      <c r="Y97" s="669">
        <v>0</v>
      </c>
      <c r="Z97" s="667">
        <v>1.7462219999999999</v>
      </c>
      <c r="AA97" s="668">
        <v>8.0000000000000004E-4</v>
      </c>
      <c r="AB97" s="670"/>
    </row>
    <row r="98" spans="1:28" x14ac:dyDescent="0.3">
      <c r="A98" s="673" t="s">
        <v>546</v>
      </c>
      <c r="B98" s="662"/>
      <c r="C98" s="674">
        <v>534.25678900000003</v>
      </c>
      <c r="D98" s="675">
        <v>533.99910899999998</v>
      </c>
      <c r="E98" s="676">
        <v>7.8556809999999997</v>
      </c>
      <c r="F98" s="676">
        <v>0</v>
      </c>
      <c r="G98" s="676">
        <v>23.896778999999999</v>
      </c>
      <c r="H98" s="677">
        <v>502.24664899999999</v>
      </c>
      <c r="I98" s="678">
        <v>0</v>
      </c>
      <c r="J98" s="679">
        <v>0</v>
      </c>
      <c r="K98" s="678">
        <v>0</v>
      </c>
      <c r="L98" s="680">
        <v>0</v>
      </c>
      <c r="M98" s="678">
        <v>140.35676599999999</v>
      </c>
      <c r="N98" s="679">
        <v>7.1161000000000002E-2</v>
      </c>
      <c r="O98" s="681"/>
      <c r="P98" s="674">
        <v>566.68233199999997</v>
      </c>
      <c r="Q98" s="675">
        <v>566.42600100000004</v>
      </c>
      <c r="R98" s="676">
        <v>0</v>
      </c>
      <c r="S98" s="676">
        <v>0</v>
      </c>
      <c r="T98" s="676">
        <v>0</v>
      </c>
      <c r="U98" s="677">
        <v>566.42600100000004</v>
      </c>
      <c r="V98" s="678">
        <v>0</v>
      </c>
      <c r="W98" s="679">
        <v>0</v>
      </c>
      <c r="X98" s="678">
        <v>0</v>
      </c>
      <c r="Y98" s="680">
        <v>0</v>
      </c>
      <c r="Z98" s="678">
        <v>170.88253800000001</v>
      </c>
      <c r="AA98" s="679">
        <v>7.8264E-2</v>
      </c>
      <c r="AB98" s="681"/>
    </row>
    <row r="99" spans="1:28" ht="12.5" thickBot="1" x14ac:dyDescent="0.35">
      <c r="A99" s="682" t="s">
        <v>292</v>
      </c>
      <c r="B99" s="683"/>
      <c r="C99" s="684">
        <f t="shared" ref="C99:N99" si="20">+C92+C93+C94+C95+C96+C97+C98</f>
        <v>2160.6969629999999</v>
      </c>
      <c r="D99" s="685">
        <f t="shared" si="20"/>
        <v>2159.91599</v>
      </c>
      <c r="E99" s="686">
        <f t="shared" si="20"/>
        <v>51.183588999999998</v>
      </c>
      <c r="F99" s="686">
        <f t="shared" si="20"/>
        <v>0</v>
      </c>
      <c r="G99" s="686">
        <f t="shared" si="20"/>
        <v>540.50633600000003</v>
      </c>
      <c r="H99" s="687">
        <f t="shared" si="20"/>
        <v>1568.226064</v>
      </c>
      <c r="I99" s="684">
        <f t="shared" si="20"/>
        <v>0</v>
      </c>
      <c r="J99" s="686">
        <f t="shared" si="20"/>
        <v>0</v>
      </c>
      <c r="K99" s="684">
        <f t="shared" si="20"/>
        <v>0</v>
      </c>
      <c r="L99" s="687">
        <f t="shared" si="20"/>
        <v>0</v>
      </c>
      <c r="M99" s="684">
        <f t="shared" si="20"/>
        <v>176.86607699999999</v>
      </c>
      <c r="N99" s="686">
        <f t="shared" si="20"/>
        <v>8.5478999999999999E-2</v>
      </c>
      <c r="O99" s="688">
        <v>158.27836099999999</v>
      </c>
      <c r="P99" s="684">
        <f t="shared" ref="P99:AA99" si="21">+P92+P93+P94+P95+P96+P97+P98</f>
        <v>1769.9351079999997</v>
      </c>
      <c r="Q99" s="685">
        <f t="shared" si="21"/>
        <v>1769.3312170000002</v>
      </c>
      <c r="R99" s="686">
        <f t="shared" si="21"/>
        <v>50.782144000000002</v>
      </c>
      <c r="S99" s="686">
        <f t="shared" si="21"/>
        <v>0</v>
      </c>
      <c r="T99" s="686">
        <f t="shared" si="21"/>
        <v>248.026837</v>
      </c>
      <c r="U99" s="687">
        <f t="shared" si="21"/>
        <v>1470.5222370000001</v>
      </c>
      <c r="V99" s="684">
        <f t="shared" si="21"/>
        <v>0</v>
      </c>
      <c r="W99" s="686">
        <f t="shared" si="21"/>
        <v>0</v>
      </c>
      <c r="X99" s="684">
        <f t="shared" si="21"/>
        <v>0</v>
      </c>
      <c r="Y99" s="687">
        <f t="shared" si="21"/>
        <v>0</v>
      </c>
      <c r="Z99" s="684">
        <f t="shared" si="21"/>
        <v>210.84782100000001</v>
      </c>
      <c r="AA99" s="686">
        <f t="shared" si="21"/>
        <v>9.2637999999999998E-2</v>
      </c>
      <c r="AB99" s="688">
        <v>132.209901</v>
      </c>
    </row>
    <row r="100" spans="1:28" x14ac:dyDescent="0.3">
      <c r="A100" s="651" t="s">
        <v>539</v>
      </c>
      <c r="B100" s="652" t="s">
        <v>557</v>
      </c>
      <c r="C100" s="653">
        <v>1.63E-4</v>
      </c>
      <c r="D100" s="654">
        <v>1.63E-4</v>
      </c>
      <c r="E100" s="655">
        <v>1.63E-4</v>
      </c>
      <c r="F100" s="655">
        <v>0</v>
      </c>
      <c r="G100" s="655">
        <v>0</v>
      </c>
      <c r="H100" s="656">
        <v>0</v>
      </c>
      <c r="I100" s="657">
        <v>0</v>
      </c>
      <c r="J100" s="658">
        <v>0</v>
      </c>
      <c r="K100" s="657">
        <v>0</v>
      </c>
      <c r="L100" s="659">
        <v>0</v>
      </c>
      <c r="M100" s="657">
        <v>0</v>
      </c>
      <c r="N100" s="658">
        <v>0</v>
      </c>
      <c r="O100" s="660"/>
      <c r="P100" s="653">
        <v>0</v>
      </c>
      <c r="Q100" s="654">
        <v>0</v>
      </c>
      <c r="R100" s="655">
        <v>0</v>
      </c>
      <c r="S100" s="655">
        <v>0</v>
      </c>
      <c r="T100" s="655">
        <v>0</v>
      </c>
      <c r="U100" s="656">
        <v>0</v>
      </c>
      <c r="V100" s="657">
        <v>0</v>
      </c>
      <c r="W100" s="658">
        <v>0</v>
      </c>
      <c r="X100" s="657">
        <v>0</v>
      </c>
      <c r="Y100" s="659">
        <v>0</v>
      </c>
      <c r="Z100" s="657">
        <v>0</v>
      </c>
      <c r="AA100" s="658">
        <v>0</v>
      </c>
      <c r="AB100" s="660"/>
    </row>
    <row r="101" spans="1:28" x14ac:dyDescent="0.3">
      <c r="A101" s="661" t="s">
        <v>541</v>
      </c>
      <c r="B101" s="662"/>
      <c r="C101" s="663">
        <v>0</v>
      </c>
      <c r="D101" s="664">
        <v>0</v>
      </c>
      <c r="E101" s="665">
        <v>0</v>
      </c>
      <c r="F101" s="665">
        <v>0</v>
      </c>
      <c r="G101" s="665">
        <v>0</v>
      </c>
      <c r="H101" s="666">
        <v>0</v>
      </c>
      <c r="I101" s="667">
        <v>0</v>
      </c>
      <c r="J101" s="668">
        <v>0</v>
      </c>
      <c r="K101" s="667">
        <v>0</v>
      </c>
      <c r="L101" s="669">
        <v>0</v>
      </c>
      <c r="M101" s="667">
        <v>0</v>
      </c>
      <c r="N101" s="668">
        <v>0</v>
      </c>
      <c r="O101" s="670"/>
      <c r="P101" s="663">
        <v>0</v>
      </c>
      <c r="Q101" s="664">
        <v>0</v>
      </c>
      <c r="R101" s="665">
        <v>0</v>
      </c>
      <c r="S101" s="665">
        <v>0</v>
      </c>
      <c r="T101" s="665">
        <v>0</v>
      </c>
      <c r="U101" s="666">
        <v>0</v>
      </c>
      <c r="V101" s="667">
        <v>0</v>
      </c>
      <c r="W101" s="668">
        <v>0</v>
      </c>
      <c r="X101" s="667">
        <v>0</v>
      </c>
      <c r="Y101" s="669">
        <v>0</v>
      </c>
      <c r="Z101" s="667">
        <v>0</v>
      </c>
      <c r="AA101" s="668">
        <v>0</v>
      </c>
      <c r="AB101" s="670"/>
    </row>
    <row r="102" spans="1:28" x14ac:dyDescent="0.3">
      <c r="A102" s="661" t="s">
        <v>542</v>
      </c>
      <c r="B102" s="662"/>
      <c r="C102" s="663">
        <v>0</v>
      </c>
      <c r="D102" s="664">
        <v>0</v>
      </c>
      <c r="E102" s="665">
        <v>0</v>
      </c>
      <c r="F102" s="665">
        <v>0</v>
      </c>
      <c r="G102" s="665">
        <v>0</v>
      </c>
      <c r="H102" s="666">
        <v>0</v>
      </c>
      <c r="I102" s="667">
        <v>0</v>
      </c>
      <c r="J102" s="671">
        <v>0</v>
      </c>
      <c r="K102" s="667">
        <v>0</v>
      </c>
      <c r="L102" s="671">
        <v>0</v>
      </c>
      <c r="M102" s="667">
        <v>0</v>
      </c>
      <c r="N102" s="668">
        <v>0</v>
      </c>
      <c r="O102" s="672"/>
      <c r="P102" s="663">
        <v>0</v>
      </c>
      <c r="Q102" s="664">
        <v>0</v>
      </c>
      <c r="R102" s="665">
        <v>0</v>
      </c>
      <c r="S102" s="665">
        <v>0</v>
      </c>
      <c r="T102" s="665">
        <v>0</v>
      </c>
      <c r="U102" s="666">
        <v>0</v>
      </c>
      <c r="V102" s="667">
        <v>0</v>
      </c>
      <c r="W102" s="671">
        <v>0</v>
      </c>
      <c r="X102" s="667">
        <v>0</v>
      </c>
      <c r="Y102" s="671">
        <v>0</v>
      </c>
      <c r="Z102" s="667">
        <v>0</v>
      </c>
      <c r="AA102" s="668">
        <v>0</v>
      </c>
      <c r="AB102" s="672"/>
    </row>
    <row r="103" spans="1:28" x14ac:dyDescent="0.3">
      <c r="A103" s="661" t="s">
        <v>543</v>
      </c>
      <c r="B103" s="662"/>
      <c r="C103" s="663">
        <v>0</v>
      </c>
      <c r="D103" s="664">
        <v>0</v>
      </c>
      <c r="E103" s="665">
        <v>0</v>
      </c>
      <c r="F103" s="665">
        <v>0</v>
      </c>
      <c r="G103" s="665">
        <v>0</v>
      </c>
      <c r="H103" s="666">
        <v>0</v>
      </c>
      <c r="I103" s="667">
        <v>0</v>
      </c>
      <c r="J103" s="668">
        <v>0</v>
      </c>
      <c r="K103" s="667">
        <v>0</v>
      </c>
      <c r="L103" s="669">
        <v>0</v>
      </c>
      <c r="M103" s="667">
        <v>0</v>
      </c>
      <c r="N103" s="668">
        <v>0</v>
      </c>
      <c r="O103" s="670"/>
      <c r="P103" s="663">
        <v>0</v>
      </c>
      <c r="Q103" s="664">
        <v>0</v>
      </c>
      <c r="R103" s="665">
        <v>0</v>
      </c>
      <c r="S103" s="665">
        <v>0</v>
      </c>
      <c r="T103" s="665">
        <v>0</v>
      </c>
      <c r="U103" s="666">
        <v>0</v>
      </c>
      <c r="V103" s="667">
        <v>0</v>
      </c>
      <c r="W103" s="668">
        <v>0</v>
      </c>
      <c r="X103" s="667">
        <v>0</v>
      </c>
      <c r="Y103" s="669">
        <v>0</v>
      </c>
      <c r="Z103" s="667">
        <v>0</v>
      </c>
      <c r="AA103" s="668">
        <v>0</v>
      </c>
      <c r="AB103" s="670"/>
    </row>
    <row r="104" spans="1:28" x14ac:dyDescent="0.3">
      <c r="A104" s="661" t="s">
        <v>544</v>
      </c>
      <c r="B104" s="662"/>
      <c r="C104" s="663">
        <v>5.1219999999999998E-3</v>
      </c>
      <c r="D104" s="664">
        <v>5.1219999999999998E-3</v>
      </c>
      <c r="E104" s="665">
        <v>5.1219999999999998E-3</v>
      </c>
      <c r="F104" s="665">
        <v>0</v>
      </c>
      <c r="G104" s="665">
        <v>0</v>
      </c>
      <c r="H104" s="666">
        <v>0</v>
      </c>
      <c r="I104" s="667">
        <v>0</v>
      </c>
      <c r="J104" s="668">
        <v>0</v>
      </c>
      <c r="K104" s="667">
        <v>0</v>
      </c>
      <c r="L104" s="669">
        <v>0</v>
      </c>
      <c r="M104" s="667">
        <v>0</v>
      </c>
      <c r="N104" s="668">
        <v>0</v>
      </c>
      <c r="O104" s="670"/>
      <c r="P104" s="663">
        <v>4.9129999999999998E-3</v>
      </c>
      <c r="Q104" s="664">
        <v>4.9129999999999998E-3</v>
      </c>
      <c r="R104" s="665">
        <v>4.9129999999999998E-3</v>
      </c>
      <c r="S104" s="665">
        <v>0</v>
      </c>
      <c r="T104" s="665">
        <v>0</v>
      </c>
      <c r="U104" s="666">
        <v>0</v>
      </c>
      <c r="V104" s="667">
        <v>0</v>
      </c>
      <c r="W104" s="668">
        <v>0</v>
      </c>
      <c r="X104" s="667">
        <v>0</v>
      </c>
      <c r="Y104" s="669">
        <v>0</v>
      </c>
      <c r="Z104" s="667">
        <v>0</v>
      </c>
      <c r="AA104" s="668">
        <v>0</v>
      </c>
      <c r="AB104" s="670"/>
    </row>
    <row r="105" spans="1:28" x14ac:dyDescent="0.3">
      <c r="A105" s="661" t="s">
        <v>545</v>
      </c>
      <c r="B105" s="662"/>
      <c r="C105" s="663">
        <v>1.5633999999999999E-2</v>
      </c>
      <c r="D105" s="664">
        <v>0</v>
      </c>
      <c r="E105" s="665">
        <v>1.5633999999999999E-2</v>
      </c>
      <c r="F105" s="665">
        <v>0</v>
      </c>
      <c r="G105" s="665">
        <v>0</v>
      </c>
      <c r="H105" s="666">
        <v>0</v>
      </c>
      <c r="I105" s="667">
        <v>0</v>
      </c>
      <c r="J105" s="668">
        <v>0</v>
      </c>
      <c r="K105" s="667">
        <v>0</v>
      </c>
      <c r="L105" s="669">
        <v>0</v>
      </c>
      <c r="M105" s="667">
        <v>0</v>
      </c>
      <c r="N105" s="668">
        <v>0</v>
      </c>
      <c r="O105" s="670"/>
      <c r="P105" s="663">
        <v>1.4748000000000001E-2</v>
      </c>
      <c r="Q105" s="664">
        <v>1.4748000000000001E-2</v>
      </c>
      <c r="R105" s="665">
        <v>1.4748000000000001E-2</v>
      </c>
      <c r="S105" s="665">
        <v>0</v>
      </c>
      <c r="T105" s="665">
        <v>0</v>
      </c>
      <c r="U105" s="666">
        <v>0</v>
      </c>
      <c r="V105" s="667">
        <v>0</v>
      </c>
      <c r="W105" s="668">
        <v>0</v>
      </c>
      <c r="X105" s="667">
        <v>0</v>
      </c>
      <c r="Y105" s="669">
        <v>0</v>
      </c>
      <c r="Z105" s="667">
        <v>0</v>
      </c>
      <c r="AA105" s="668">
        <v>0</v>
      </c>
      <c r="AB105" s="670"/>
    </row>
    <row r="106" spans="1:28" x14ac:dyDescent="0.3">
      <c r="A106" s="673" t="s">
        <v>546</v>
      </c>
      <c r="B106" s="662"/>
      <c r="C106" s="674">
        <v>0.90449900000000005</v>
      </c>
      <c r="D106" s="675">
        <v>0.90449900000000005</v>
      </c>
      <c r="E106" s="676">
        <v>0.90449900000000005</v>
      </c>
      <c r="F106" s="676">
        <v>0</v>
      </c>
      <c r="G106" s="676">
        <v>0</v>
      </c>
      <c r="H106" s="677">
        <v>0</v>
      </c>
      <c r="I106" s="678">
        <v>0</v>
      </c>
      <c r="J106" s="679">
        <v>0</v>
      </c>
      <c r="K106" s="678">
        <v>0</v>
      </c>
      <c r="L106" s="680">
        <v>0</v>
      </c>
      <c r="M106" s="678">
        <v>0</v>
      </c>
      <c r="N106" s="679">
        <v>0</v>
      </c>
      <c r="O106" s="681"/>
      <c r="P106" s="674">
        <v>42.016466000000001</v>
      </c>
      <c r="Q106" s="675">
        <v>7.8278109999999996</v>
      </c>
      <c r="R106" s="676">
        <v>42.016466000000001</v>
      </c>
      <c r="S106" s="676">
        <v>0</v>
      </c>
      <c r="T106" s="676">
        <v>0</v>
      </c>
      <c r="U106" s="677">
        <v>0</v>
      </c>
      <c r="V106" s="678">
        <v>0</v>
      </c>
      <c r="W106" s="679">
        <v>0</v>
      </c>
      <c r="X106" s="678">
        <v>0</v>
      </c>
      <c r="Y106" s="680">
        <v>0</v>
      </c>
      <c r="Z106" s="678">
        <v>0</v>
      </c>
      <c r="AA106" s="679">
        <v>0</v>
      </c>
      <c r="AB106" s="681"/>
    </row>
    <row r="107" spans="1:28" ht="12.5" thickBot="1" x14ac:dyDescent="0.35">
      <c r="A107" s="682" t="s">
        <v>292</v>
      </c>
      <c r="B107" s="683"/>
      <c r="C107" s="684">
        <f t="shared" ref="C107:N107" si="22">+C100+C101+C102+C103+C104+C105+C106</f>
        <v>0.92541800000000007</v>
      </c>
      <c r="D107" s="685">
        <f t="shared" si="22"/>
        <v>0.90978400000000004</v>
      </c>
      <c r="E107" s="686">
        <f t="shared" si="22"/>
        <v>0.92541800000000007</v>
      </c>
      <c r="F107" s="686">
        <f t="shared" si="22"/>
        <v>0</v>
      </c>
      <c r="G107" s="686">
        <f t="shared" si="22"/>
        <v>0</v>
      </c>
      <c r="H107" s="687">
        <f t="shared" si="22"/>
        <v>0</v>
      </c>
      <c r="I107" s="684">
        <f t="shared" si="22"/>
        <v>0</v>
      </c>
      <c r="J107" s="686">
        <f t="shared" si="22"/>
        <v>0</v>
      </c>
      <c r="K107" s="684">
        <f t="shared" si="22"/>
        <v>0</v>
      </c>
      <c r="L107" s="687">
        <f t="shared" si="22"/>
        <v>0</v>
      </c>
      <c r="M107" s="684">
        <f t="shared" si="22"/>
        <v>0</v>
      </c>
      <c r="N107" s="686">
        <f t="shared" si="22"/>
        <v>0</v>
      </c>
      <c r="O107" s="688">
        <v>0</v>
      </c>
      <c r="P107" s="684">
        <f t="shared" ref="P107:AA107" si="23">+P100+P101+P102+P103+P104+P105+P106</f>
        <v>42.036127</v>
      </c>
      <c r="Q107" s="685">
        <f t="shared" si="23"/>
        <v>7.8474719999999998</v>
      </c>
      <c r="R107" s="686">
        <f t="shared" si="23"/>
        <v>42.036127</v>
      </c>
      <c r="S107" s="686">
        <f t="shared" si="23"/>
        <v>0</v>
      </c>
      <c r="T107" s="686">
        <f t="shared" si="23"/>
        <v>0</v>
      </c>
      <c r="U107" s="687">
        <f t="shared" si="23"/>
        <v>0</v>
      </c>
      <c r="V107" s="684">
        <f t="shared" si="23"/>
        <v>0</v>
      </c>
      <c r="W107" s="686">
        <f t="shared" si="23"/>
        <v>0</v>
      </c>
      <c r="X107" s="684">
        <f t="shared" si="23"/>
        <v>0</v>
      </c>
      <c r="Y107" s="687">
        <f t="shared" si="23"/>
        <v>0</v>
      </c>
      <c r="Z107" s="684">
        <f t="shared" si="23"/>
        <v>0</v>
      </c>
      <c r="AA107" s="686">
        <f t="shared" si="23"/>
        <v>0</v>
      </c>
      <c r="AB107" s="688">
        <v>0</v>
      </c>
    </row>
    <row r="108" spans="1:28" x14ac:dyDescent="0.3">
      <c r="A108" s="651" t="s">
        <v>539</v>
      </c>
      <c r="B108" s="652" t="s">
        <v>558</v>
      </c>
      <c r="C108" s="653">
        <v>0.143322</v>
      </c>
      <c r="D108" s="654">
        <v>0.14330599999999999</v>
      </c>
      <c r="E108" s="655">
        <v>0.1424</v>
      </c>
      <c r="F108" s="655">
        <v>0</v>
      </c>
      <c r="G108" s="655">
        <v>0</v>
      </c>
      <c r="H108" s="656">
        <v>9.0600000000000001E-4</v>
      </c>
      <c r="I108" s="657">
        <v>0</v>
      </c>
      <c r="J108" s="658">
        <v>0</v>
      </c>
      <c r="K108" s="657">
        <v>0</v>
      </c>
      <c r="L108" s="659">
        <v>0</v>
      </c>
      <c r="M108" s="657">
        <v>122.56556399999999</v>
      </c>
      <c r="N108" s="658">
        <v>7.9251000000000002E-2</v>
      </c>
      <c r="O108" s="660"/>
      <c r="P108" s="653">
        <v>5.8544280000000004</v>
      </c>
      <c r="Q108" s="654">
        <v>5.8382519999999998</v>
      </c>
      <c r="R108" s="655">
        <v>1.8981999999999999E-2</v>
      </c>
      <c r="S108" s="655">
        <v>0</v>
      </c>
      <c r="T108" s="655">
        <v>0</v>
      </c>
      <c r="U108" s="656">
        <v>5.8192700000000004</v>
      </c>
      <c r="V108" s="657">
        <v>0</v>
      </c>
      <c r="W108" s="658">
        <v>0</v>
      </c>
      <c r="X108" s="657">
        <v>0</v>
      </c>
      <c r="Y108" s="659">
        <v>0</v>
      </c>
      <c r="Z108" s="657">
        <v>121.40366299999999</v>
      </c>
      <c r="AA108" s="658">
        <v>0.120285</v>
      </c>
      <c r="AB108" s="660"/>
    </row>
    <row r="109" spans="1:28" x14ac:dyDescent="0.3">
      <c r="A109" s="661" t="s">
        <v>541</v>
      </c>
      <c r="B109" s="662"/>
      <c r="C109" s="663">
        <v>379.258084</v>
      </c>
      <c r="D109" s="664">
        <v>379.10603900000001</v>
      </c>
      <c r="E109" s="665">
        <v>21.454201999999999</v>
      </c>
      <c r="F109" s="665">
        <v>0</v>
      </c>
      <c r="G109" s="665">
        <v>215.185508</v>
      </c>
      <c r="H109" s="666">
        <v>142.466328</v>
      </c>
      <c r="I109" s="667">
        <v>0</v>
      </c>
      <c r="J109" s="668">
        <v>0</v>
      </c>
      <c r="K109" s="667">
        <v>0</v>
      </c>
      <c r="L109" s="669">
        <v>0</v>
      </c>
      <c r="M109" s="667">
        <v>0</v>
      </c>
      <c r="N109" s="668">
        <v>0</v>
      </c>
      <c r="O109" s="670"/>
      <c r="P109" s="663">
        <v>328.19633099999999</v>
      </c>
      <c r="Q109" s="664">
        <v>328.009478</v>
      </c>
      <c r="R109" s="665">
        <v>6.7477220000000004</v>
      </c>
      <c r="S109" s="665">
        <v>0</v>
      </c>
      <c r="T109" s="665">
        <v>144.256687</v>
      </c>
      <c r="U109" s="666">
        <v>177.00506999999999</v>
      </c>
      <c r="V109" s="667">
        <v>0</v>
      </c>
      <c r="W109" s="668">
        <v>0</v>
      </c>
      <c r="X109" s="667">
        <v>0</v>
      </c>
      <c r="Y109" s="669">
        <v>0</v>
      </c>
      <c r="Z109" s="667">
        <v>0</v>
      </c>
      <c r="AA109" s="668">
        <v>0</v>
      </c>
      <c r="AB109" s="670"/>
    </row>
    <row r="110" spans="1:28" x14ac:dyDescent="0.3">
      <c r="A110" s="661" t="s">
        <v>542</v>
      </c>
      <c r="B110" s="662"/>
      <c r="C110" s="663">
        <v>53.275576000000001</v>
      </c>
      <c r="D110" s="664">
        <v>53.178556</v>
      </c>
      <c r="E110" s="665">
        <v>3.7345329999999999</v>
      </c>
      <c r="F110" s="665">
        <v>0</v>
      </c>
      <c r="G110" s="665">
        <v>12.520443</v>
      </c>
      <c r="H110" s="666">
        <v>36.923580000000001</v>
      </c>
      <c r="I110" s="667">
        <v>0</v>
      </c>
      <c r="J110" s="671">
        <v>0</v>
      </c>
      <c r="K110" s="667">
        <v>0</v>
      </c>
      <c r="L110" s="671">
        <v>0</v>
      </c>
      <c r="M110" s="667">
        <v>0</v>
      </c>
      <c r="N110" s="668">
        <v>0</v>
      </c>
      <c r="O110" s="672"/>
      <c r="P110" s="663">
        <v>64.486558000000002</v>
      </c>
      <c r="Q110" s="664">
        <v>64.375439999999998</v>
      </c>
      <c r="R110" s="665">
        <v>0.49879099999999998</v>
      </c>
      <c r="S110" s="665">
        <v>0</v>
      </c>
      <c r="T110" s="665">
        <v>26.927430000000001</v>
      </c>
      <c r="U110" s="666">
        <v>36.949218999999999</v>
      </c>
      <c r="V110" s="667">
        <v>0</v>
      </c>
      <c r="W110" s="671">
        <v>0</v>
      </c>
      <c r="X110" s="667">
        <v>0</v>
      </c>
      <c r="Y110" s="671">
        <v>0</v>
      </c>
      <c r="Z110" s="667">
        <v>0</v>
      </c>
      <c r="AA110" s="668">
        <v>0</v>
      </c>
      <c r="AB110" s="672"/>
    </row>
    <row r="111" spans="1:28" x14ac:dyDescent="0.3">
      <c r="A111" s="661" t="s">
        <v>543</v>
      </c>
      <c r="B111" s="662"/>
      <c r="C111" s="663">
        <v>314.67880200000002</v>
      </c>
      <c r="D111" s="664">
        <v>314.47510299999999</v>
      </c>
      <c r="E111" s="665">
        <v>2.581429</v>
      </c>
      <c r="F111" s="665">
        <v>0</v>
      </c>
      <c r="G111" s="665">
        <v>129.461263</v>
      </c>
      <c r="H111" s="666">
        <v>182.432411</v>
      </c>
      <c r="I111" s="667">
        <v>0</v>
      </c>
      <c r="J111" s="668">
        <v>0</v>
      </c>
      <c r="K111" s="667">
        <v>0</v>
      </c>
      <c r="L111" s="669">
        <v>0</v>
      </c>
      <c r="M111" s="667">
        <v>0</v>
      </c>
      <c r="N111" s="668">
        <v>0</v>
      </c>
      <c r="O111" s="670"/>
      <c r="P111" s="663">
        <v>572.05552599999999</v>
      </c>
      <c r="Q111" s="664">
        <v>571.61771799999997</v>
      </c>
      <c r="R111" s="665">
        <v>14.929072</v>
      </c>
      <c r="S111" s="665">
        <v>0</v>
      </c>
      <c r="T111" s="665">
        <v>341.52581600000002</v>
      </c>
      <c r="U111" s="666">
        <v>215.16283000000001</v>
      </c>
      <c r="V111" s="667">
        <v>0</v>
      </c>
      <c r="W111" s="668">
        <v>0</v>
      </c>
      <c r="X111" s="667">
        <v>0</v>
      </c>
      <c r="Y111" s="669">
        <v>0</v>
      </c>
      <c r="Z111" s="667">
        <v>0</v>
      </c>
      <c r="AA111" s="668">
        <v>0</v>
      </c>
      <c r="AB111" s="670"/>
    </row>
    <row r="112" spans="1:28" x14ac:dyDescent="0.3">
      <c r="A112" s="661" t="s">
        <v>544</v>
      </c>
      <c r="B112" s="662"/>
      <c r="C112" s="663">
        <v>429.59525200000002</v>
      </c>
      <c r="D112" s="664">
        <v>429.32675</v>
      </c>
      <c r="E112" s="665">
        <v>6.37033</v>
      </c>
      <c r="F112" s="665">
        <v>0</v>
      </c>
      <c r="G112" s="665">
        <v>256.10786000000002</v>
      </c>
      <c r="H112" s="666">
        <v>166.84855999999999</v>
      </c>
      <c r="I112" s="667">
        <v>0</v>
      </c>
      <c r="J112" s="668">
        <v>0</v>
      </c>
      <c r="K112" s="667">
        <v>0</v>
      </c>
      <c r="L112" s="669">
        <v>0</v>
      </c>
      <c r="M112" s="667">
        <v>0</v>
      </c>
      <c r="N112" s="668">
        <v>0</v>
      </c>
      <c r="O112" s="670"/>
      <c r="P112" s="663">
        <v>359.04702700000001</v>
      </c>
      <c r="Q112" s="664">
        <v>358.66004299999997</v>
      </c>
      <c r="R112" s="665">
        <v>1.460221</v>
      </c>
      <c r="S112" s="665">
        <v>0</v>
      </c>
      <c r="T112" s="665">
        <v>134.56050099999999</v>
      </c>
      <c r="U112" s="666">
        <v>222.63932</v>
      </c>
      <c r="V112" s="667">
        <v>0</v>
      </c>
      <c r="W112" s="668">
        <v>0</v>
      </c>
      <c r="X112" s="667">
        <v>0</v>
      </c>
      <c r="Y112" s="669">
        <v>0</v>
      </c>
      <c r="Z112" s="667">
        <v>0</v>
      </c>
      <c r="AA112" s="668">
        <v>0</v>
      </c>
      <c r="AB112" s="670"/>
    </row>
    <row r="113" spans="1:28" x14ac:dyDescent="0.3">
      <c r="A113" s="661" t="s">
        <v>545</v>
      </c>
      <c r="B113" s="662"/>
      <c r="C113" s="663">
        <v>125.39990299999999</v>
      </c>
      <c r="D113" s="664">
        <v>125.280298</v>
      </c>
      <c r="E113" s="665">
        <v>2.8359939999999999</v>
      </c>
      <c r="F113" s="665">
        <v>0</v>
      </c>
      <c r="G113" s="665">
        <v>46.248502000000002</v>
      </c>
      <c r="H113" s="666">
        <v>76.195802</v>
      </c>
      <c r="I113" s="667">
        <v>0</v>
      </c>
      <c r="J113" s="668">
        <v>0</v>
      </c>
      <c r="K113" s="667">
        <v>0</v>
      </c>
      <c r="L113" s="669">
        <v>0</v>
      </c>
      <c r="M113" s="667">
        <v>0</v>
      </c>
      <c r="N113" s="668">
        <v>0</v>
      </c>
      <c r="O113" s="670"/>
      <c r="P113" s="663">
        <v>122.20938</v>
      </c>
      <c r="Q113" s="664">
        <v>122.084417</v>
      </c>
      <c r="R113" s="665">
        <v>2.2664610000000001</v>
      </c>
      <c r="S113" s="665">
        <v>0</v>
      </c>
      <c r="T113" s="665">
        <v>48.952623000000003</v>
      </c>
      <c r="U113" s="666">
        <v>70.865333000000007</v>
      </c>
      <c r="V113" s="667">
        <v>0</v>
      </c>
      <c r="W113" s="668">
        <v>0</v>
      </c>
      <c r="X113" s="667">
        <v>0</v>
      </c>
      <c r="Y113" s="669">
        <v>0</v>
      </c>
      <c r="Z113" s="667">
        <v>0</v>
      </c>
      <c r="AA113" s="668">
        <v>0</v>
      </c>
      <c r="AB113" s="670"/>
    </row>
    <row r="114" spans="1:28" x14ac:dyDescent="0.3">
      <c r="A114" s="673" t="s">
        <v>546</v>
      </c>
      <c r="B114" s="662"/>
      <c r="C114" s="674">
        <v>14.841207000000001</v>
      </c>
      <c r="D114" s="675">
        <v>14.833322000000001</v>
      </c>
      <c r="E114" s="676">
        <v>1.729433</v>
      </c>
      <c r="F114" s="676">
        <v>0</v>
      </c>
      <c r="G114" s="676">
        <v>0</v>
      </c>
      <c r="H114" s="677">
        <v>13.10389</v>
      </c>
      <c r="I114" s="678">
        <v>0</v>
      </c>
      <c r="J114" s="679">
        <v>0</v>
      </c>
      <c r="K114" s="678">
        <v>0</v>
      </c>
      <c r="L114" s="680">
        <v>0</v>
      </c>
      <c r="M114" s="678">
        <v>0</v>
      </c>
      <c r="N114" s="679">
        <v>0</v>
      </c>
      <c r="O114" s="681"/>
      <c r="P114" s="674">
        <v>13.428167999999999</v>
      </c>
      <c r="Q114" s="675">
        <v>13.419476</v>
      </c>
      <c r="R114" s="676">
        <v>0.52473199999999998</v>
      </c>
      <c r="S114" s="676">
        <v>0</v>
      </c>
      <c r="T114" s="676">
        <v>0</v>
      </c>
      <c r="U114" s="677">
        <v>12.895828</v>
      </c>
      <c r="V114" s="678">
        <v>0</v>
      </c>
      <c r="W114" s="679">
        <v>0</v>
      </c>
      <c r="X114" s="678">
        <v>0</v>
      </c>
      <c r="Y114" s="680">
        <v>0</v>
      </c>
      <c r="Z114" s="678">
        <v>0</v>
      </c>
      <c r="AA114" s="679">
        <v>0</v>
      </c>
      <c r="AB114" s="681"/>
    </row>
    <row r="115" spans="1:28" ht="12.5" thickBot="1" x14ac:dyDescent="0.35">
      <c r="A115" s="682" t="s">
        <v>292</v>
      </c>
      <c r="B115" s="683"/>
      <c r="C115" s="684">
        <f t="shared" ref="C115:N115" si="24">+C108+C109+C110+C111+C112+C113+C114</f>
        <v>1317.1921460000001</v>
      </c>
      <c r="D115" s="685">
        <f t="shared" si="24"/>
        <v>1316.3433739999998</v>
      </c>
      <c r="E115" s="686">
        <f t="shared" si="24"/>
        <v>38.848320999999999</v>
      </c>
      <c r="F115" s="686">
        <f t="shared" si="24"/>
        <v>0</v>
      </c>
      <c r="G115" s="686">
        <f t="shared" si="24"/>
        <v>659.52357600000005</v>
      </c>
      <c r="H115" s="687">
        <f t="shared" si="24"/>
        <v>617.97147699999994</v>
      </c>
      <c r="I115" s="684">
        <f t="shared" si="24"/>
        <v>0</v>
      </c>
      <c r="J115" s="686">
        <f t="shared" si="24"/>
        <v>0</v>
      </c>
      <c r="K115" s="684">
        <f t="shared" si="24"/>
        <v>0</v>
      </c>
      <c r="L115" s="687">
        <f t="shared" si="24"/>
        <v>0</v>
      </c>
      <c r="M115" s="684">
        <f t="shared" si="24"/>
        <v>122.56556399999999</v>
      </c>
      <c r="N115" s="686">
        <f t="shared" si="24"/>
        <v>7.9251000000000002E-2</v>
      </c>
      <c r="O115" s="688">
        <v>95.181465000000003</v>
      </c>
      <c r="P115" s="684">
        <f t="shared" ref="P115:AA115" si="25">+P108+P109+P110+P111+P112+P113+P114</f>
        <v>1465.2774179999999</v>
      </c>
      <c r="Q115" s="685">
        <f t="shared" si="25"/>
        <v>1464.0048240000001</v>
      </c>
      <c r="R115" s="686">
        <f t="shared" si="25"/>
        <v>26.445981</v>
      </c>
      <c r="S115" s="686">
        <f t="shared" si="25"/>
        <v>0</v>
      </c>
      <c r="T115" s="686">
        <f t="shared" si="25"/>
        <v>696.22305700000004</v>
      </c>
      <c r="U115" s="687">
        <f t="shared" si="25"/>
        <v>741.33686999999998</v>
      </c>
      <c r="V115" s="684">
        <f t="shared" si="25"/>
        <v>0</v>
      </c>
      <c r="W115" s="686">
        <f t="shared" si="25"/>
        <v>0</v>
      </c>
      <c r="X115" s="684">
        <f t="shared" si="25"/>
        <v>0</v>
      </c>
      <c r="Y115" s="687">
        <f t="shared" si="25"/>
        <v>0</v>
      </c>
      <c r="Z115" s="684">
        <f t="shared" si="25"/>
        <v>121.40366299999999</v>
      </c>
      <c r="AA115" s="686">
        <f t="shared" si="25"/>
        <v>0.120285</v>
      </c>
      <c r="AB115" s="688">
        <v>101.508432</v>
      </c>
    </row>
    <row r="116" spans="1:28" x14ac:dyDescent="0.3">
      <c r="A116" s="651" t="s">
        <v>539</v>
      </c>
      <c r="B116" s="652" t="s">
        <v>559</v>
      </c>
      <c r="C116" s="653">
        <v>7.3938000000000004E-2</v>
      </c>
      <c r="D116" s="654">
        <v>7.3937000000000003E-2</v>
      </c>
      <c r="E116" s="655">
        <v>7.0926000000000003E-2</v>
      </c>
      <c r="F116" s="655">
        <v>0</v>
      </c>
      <c r="G116" s="655">
        <v>0</v>
      </c>
      <c r="H116" s="656">
        <v>3.0119999999999999E-3</v>
      </c>
      <c r="I116" s="657">
        <v>0</v>
      </c>
      <c r="J116" s="658">
        <v>0</v>
      </c>
      <c r="K116" s="657">
        <v>0</v>
      </c>
      <c r="L116" s="659">
        <v>0</v>
      </c>
      <c r="M116" s="657">
        <v>0</v>
      </c>
      <c r="N116" s="658">
        <v>0</v>
      </c>
      <c r="O116" s="660"/>
      <c r="P116" s="653">
        <v>5.3499999999999997E-3</v>
      </c>
      <c r="Q116" s="654">
        <v>5.3489999999999996E-3</v>
      </c>
      <c r="R116" s="655">
        <v>0</v>
      </c>
      <c r="S116" s="655">
        <v>0</v>
      </c>
      <c r="T116" s="655">
        <v>0</v>
      </c>
      <c r="U116" s="656">
        <v>5.3489999999999996E-3</v>
      </c>
      <c r="V116" s="657">
        <v>0</v>
      </c>
      <c r="W116" s="658">
        <v>0</v>
      </c>
      <c r="X116" s="657">
        <v>0</v>
      </c>
      <c r="Y116" s="659">
        <v>0</v>
      </c>
      <c r="Z116" s="657">
        <v>0</v>
      </c>
      <c r="AA116" s="658">
        <v>0</v>
      </c>
      <c r="AB116" s="660"/>
    </row>
    <row r="117" spans="1:28" x14ac:dyDescent="0.3">
      <c r="A117" s="661" t="s">
        <v>541</v>
      </c>
      <c r="B117" s="662"/>
      <c r="C117" s="663">
        <v>0</v>
      </c>
      <c r="D117" s="664">
        <v>0</v>
      </c>
      <c r="E117" s="665">
        <v>0</v>
      </c>
      <c r="F117" s="665">
        <v>0</v>
      </c>
      <c r="G117" s="665">
        <v>0</v>
      </c>
      <c r="H117" s="666">
        <v>0</v>
      </c>
      <c r="I117" s="667">
        <v>0</v>
      </c>
      <c r="J117" s="668">
        <v>0</v>
      </c>
      <c r="K117" s="667">
        <v>0</v>
      </c>
      <c r="L117" s="669">
        <v>0</v>
      </c>
      <c r="M117" s="667">
        <v>0</v>
      </c>
      <c r="N117" s="668">
        <v>0</v>
      </c>
      <c r="O117" s="670"/>
      <c r="P117" s="663">
        <v>0</v>
      </c>
      <c r="Q117" s="664">
        <v>0</v>
      </c>
      <c r="R117" s="665">
        <v>0</v>
      </c>
      <c r="S117" s="665">
        <v>0</v>
      </c>
      <c r="T117" s="665">
        <v>0</v>
      </c>
      <c r="U117" s="666">
        <v>0</v>
      </c>
      <c r="V117" s="667">
        <v>0</v>
      </c>
      <c r="W117" s="668">
        <v>0</v>
      </c>
      <c r="X117" s="667">
        <v>0</v>
      </c>
      <c r="Y117" s="669">
        <v>0</v>
      </c>
      <c r="Z117" s="667">
        <v>0</v>
      </c>
      <c r="AA117" s="668">
        <v>0</v>
      </c>
      <c r="AB117" s="670"/>
    </row>
    <row r="118" spans="1:28" x14ac:dyDescent="0.3">
      <c r="A118" s="661" t="s">
        <v>542</v>
      </c>
      <c r="B118" s="662"/>
      <c r="C118" s="663">
        <v>6.8800000000000003E-4</v>
      </c>
      <c r="D118" s="664">
        <v>6.8800000000000003E-4</v>
      </c>
      <c r="E118" s="665">
        <v>6.8800000000000003E-4</v>
      </c>
      <c r="F118" s="665">
        <v>0</v>
      </c>
      <c r="G118" s="665">
        <v>0</v>
      </c>
      <c r="H118" s="666">
        <v>0</v>
      </c>
      <c r="I118" s="667">
        <v>0</v>
      </c>
      <c r="J118" s="671">
        <v>0</v>
      </c>
      <c r="K118" s="667">
        <v>0</v>
      </c>
      <c r="L118" s="671">
        <v>0</v>
      </c>
      <c r="M118" s="667">
        <v>0</v>
      </c>
      <c r="N118" s="668">
        <v>0</v>
      </c>
      <c r="O118" s="672"/>
      <c r="P118" s="663">
        <v>0</v>
      </c>
      <c r="Q118" s="664">
        <v>0</v>
      </c>
      <c r="R118" s="665">
        <v>0</v>
      </c>
      <c r="S118" s="665">
        <v>0</v>
      </c>
      <c r="T118" s="665">
        <v>0</v>
      </c>
      <c r="U118" s="666">
        <v>0</v>
      </c>
      <c r="V118" s="667">
        <v>0</v>
      </c>
      <c r="W118" s="671">
        <v>0</v>
      </c>
      <c r="X118" s="667">
        <v>0</v>
      </c>
      <c r="Y118" s="671">
        <v>0</v>
      </c>
      <c r="Z118" s="667">
        <v>0</v>
      </c>
      <c r="AA118" s="668">
        <v>0</v>
      </c>
      <c r="AB118" s="672"/>
    </row>
    <row r="119" spans="1:28" x14ac:dyDescent="0.3">
      <c r="A119" s="661" t="s">
        <v>543</v>
      </c>
      <c r="B119" s="662"/>
      <c r="C119" s="663">
        <v>0</v>
      </c>
      <c r="D119" s="664">
        <v>0</v>
      </c>
      <c r="E119" s="665">
        <v>0</v>
      </c>
      <c r="F119" s="665">
        <v>0</v>
      </c>
      <c r="G119" s="665">
        <v>0</v>
      </c>
      <c r="H119" s="666">
        <v>0</v>
      </c>
      <c r="I119" s="667">
        <v>0</v>
      </c>
      <c r="J119" s="668">
        <v>0</v>
      </c>
      <c r="K119" s="667">
        <v>0</v>
      </c>
      <c r="L119" s="669">
        <v>0</v>
      </c>
      <c r="M119" s="667">
        <v>0</v>
      </c>
      <c r="N119" s="668">
        <v>0</v>
      </c>
      <c r="O119" s="670"/>
      <c r="P119" s="663">
        <v>29.491142</v>
      </c>
      <c r="Q119" s="664">
        <v>29.489235000000001</v>
      </c>
      <c r="R119" s="665">
        <v>0</v>
      </c>
      <c r="S119" s="665">
        <v>0</v>
      </c>
      <c r="T119" s="665">
        <v>0</v>
      </c>
      <c r="U119" s="666">
        <v>29.489235000000001</v>
      </c>
      <c r="V119" s="667">
        <v>0</v>
      </c>
      <c r="W119" s="668">
        <v>0</v>
      </c>
      <c r="X119" s="667">
        <v>0</v>
      </c>
      <c r="Y119" s="669">
        <v>0</v>
      </c>
      <c r="Z119" s="667">
        <v>0</v>
      </c>
      <c r="AA119" s="668">
        <v>0</v>
      </c>
      <c r="AB119" s="670"/>
    </row>
    <row r="120" spans="1:28" x14ac:dyDescent="0.3">
      <c r="A120" s="661" t="s">
        <v>544</v>
      </c>
      <c r="B120" s="662"/>
      <c r="C120" s="663">
        <v>129.63902100000001</v>
      </c>
      <c r="D120" s="664">
        <v>129.63064600000001</v>
      </c>
      <c r="E120" s="665">
        <v>0</v>
      </c>
      <c r="F120" s="665">
        <v>0</v>
      </c>
      <c r="G120" s="665">
        <v>0</v>
      </c>
      <c r="H120" s="666">
        <v>129.63064600000001</v>
      </c>
      <c r="I120" s="667">
        <v>0</v>
      </c>
      <c r="J120" s="668">
        <v>0</v>
      </c>
      <c r="K120" s="667">
        <v>0</v>
      </c>
      <c r="L120" s="669">
        <v>0</v>
      </c>
      <c r="M120" s="667">
        <v>0</v>
      </c>
      <c r="N120" s="668">
        <v>0</v>
      </c>
      <c r="O120" s="670"/>
      <c r="P120" s="663">
        <v>142.832494</v>
      </c>
      <c r="Q120" s="664">
        <v>142.822923</v>
      </c>
      <c r="R120" s="665">
        <v>0</v>
      </c>
      <c r="S120" s="665">
        <v>0</v>
      </c>
      <c r="T120" s="665">
        <v>46.355822000000003</v>
      </c>
      <c r="U120" s="666">
        <v>96.467101</v>
      </c>
      <c r="V120" s="667">
        <v>0</v>
      </c>
      <c r="W120" s="668">
        <v>0</v>
      </c>
      <c r="X120" s="667">
        <v>0</v>
      </c>
      <c r="Y120" s="669">
        <v>0</v>
      </c>
      <c r="Z120" s="667">
        <v>0</v>
      </c>
      <c r="AA120" s="668">
        <v>0</v>
      </c>
      <c r="AB120" s="670"/>
    </row>
    <row r="121" spans="1:28" x14ac:dyDescent="0.3">
      <c r="A121" s="661" t="s">
        <v>545</v>
      </c>
      <c r="B121" s="662"/>
      <c r="C121" s="663">
        <v>241.33810399999999</v>
      </c>
      <c r="D121" s="664">
        <v>241.322609</v>
      </c>
      <c r="E121" s="665">
        <v>19.039197000000001</v>
      </c>
      <c r="F121" s="665">
        <v>0</v>
      </c>
      <c r="G121" s="665">
        <v>47.572130999999999</v>
      </c>
      <c r="H121" s="666">
        <v>174.71128100000001</v>
      </c>
      <c r="I121" s="667">
        <v>0</v>
      </c>
      <c r="J121" s="668">
        <v>0</v>
      </c>
      <c r="K121" s="667">
        <v>0</v>
      </c>
      <c r="L121" s="669">
        <v>0</v>
      </c>
      <c r="M121" s="667">
        <v>0</v>
      </c>
      <c r="N121" s="668">
        <v>0</v>
      </c>
      <c r="O121" s="670"/>
      <c r="P121" s="663">
        <v>215.69774799999999</v>
      </c>
      <c r="Q121" s="664">
        <v>215.68363299999999</v>
      </c>
      <c r="R121" s="665">
        <v>18.331671</v>
      </c>
      <c r="S121" s="665">
        <v>0</v>
      </c>
      <c r="T121" s="665">
        <v>28.178367000000001</v>
      </c>
      <c r="U121" s="666">
        <v>169.17359500000001</v>
      </c>
      <c r="V121" s="667">
        <v>0</v>
      </c>
      <c r="W121" s="668">
        <v>0</v>
      </c>
      <c r="X121" s="667">
        <v>0</v>
      </c>
      <c r="Y121" s="669">
        <v>0</v>
      </c>
      <c r="Z121" s="667">
        <v>0</v>
      </c>
      <c r="AA121" s="668">
        <v>0</v>
      </c>
      <c r="AB121" s="670"/>
    </row>
    <row r="122" spans="1:28" x14ac:dyDescent="0.3">
      <c r="A122" s="673" t="s">
        <v>546</v>
      </c>
      <c r="B122" s="662"/>
      <c r="C122" s="674">
        <v>15.630713</v>
      </c>
      <c r="D122" s="675">
        <v>0.78755699999999995</v>
      </c>
      <c r="E122" s="676">
        <v>15.630713</v>
      </c>
      <c r="F122" s="676">
        <v>0</v>
      </c>
      <c r="G122" s="676">
        <v>0</v>
      </c>
      <c r="H122" s="677">
        <v>0</v>
      </c>
      <c r="I122" s="678">
        <v>0</v>
      </c>
      <c r="J122" s="679">
        <v>0</v>
      </c>
      <c r="K122" s="678">
        <v>0</v>
      </c>
      <c r="L122" s="680">
        <v>0</v>
      </c>
      <c r="M122" s="678">
        <v>0</v>
      </c>
      <c r="N122" s="679">
        <v>0</v>
      </c>
      <c r="O122" s="681"/>
      <c r="P122" s="674">
        <v>39.438540000000003</v>
      </c>
      <c r="Q122" s="675">
        <v>24.538032999999999</v>
      </c>
      <c r="R122" s="676">
        <v>14.898984</v>
      </c>
      <c r="S122" s="676">
        <v>0</v>
      </c>
      <c r="T122" s="676">
        <v>24.538032999999999</v>
      </c>
      <c r="U122" s="677">
        <v>0</v>
      </c>
      <c r="V122" s="678">
        <v>0</v>
      </c>
      <c r="W122" s="679">
        <v>0</v>
      </c>
      <c r="X122" s="678">
        <v>0</v>
      </c>
      <c r="Y122" s="680">
        <v>0</v>
      </c>
      <c r="Z122" s="678">
        <v>0</v>
      </c>
      <c r="AA122" s="679">
        <v>0</v>
      </c>
      <c r="AB122" s="681"/>
    </row>
    <row r="123" spans="1:28" ht="12.5" thickBot="1" x14ac:dyDescent="0.35">
      <c r="A123" s="682" t="s">
        <v>292</v>
      </c>
      <c r="B123" s="683"/>
      <c r="C123" s="684">
        <f t="shared" ref="C123:N123" si="26">+C116+C117+C118+C119+C120+C121+C122</f>
        <v>386.68246399999998</v>
      </c>
      <c r="D123" s="685">
        <f t="shared" si="26"/>
        <v>371.81543699999997</v>
      </c>
      <c r="E123" s="686">
        <f t="shared" si="26"/>
        <v>34.741523999999998</v>
      </c>
      <c r="F123" s="686">
        <f t="shared" si="26"/>
        <v>0</v>
      </c>
      <c r="G123" s="686">
        <f t="shared" si="26"/>
        <v>47.572130999999999</v>
      </c>
      <c r="H123" s="687">
        <f t="shared" si="26"/>
        <v>304.34493900000007</v>
      </c>
      <c r="I123" s="684">
        <f t="shared" si="26"/>
        <v>0</v>
      </c>
      <c r="J123" s="686">
        <f t="shared" si="26"/>
        <v>0</v>
      </c>
      <c r="K123" s="684">
        <f t="shared" si="26"/>
        <v>0</v>
      </c>
      <c r="L123" s="687">
        <f t="shared" si="26"/>
        <v>0</v>
      </c>
      <c r="M123" s="684">
        <f t="shared" si="26"/>
        <v>0</v>
      </c>
      <c r="N123" s="686">
        <f t="shared" si="26"/>
        <v>0</v>
      </c>
      <c r="O123" s="688">
        <v>3.5631849999999998</v>
      </c>
      <c r="P123" s="684">
        <f t="shared" ref="P123:AA123" si="27">+P116+P117+P118+P119+P120+P121+P122</f>
        <v>427.46527399999997</v>
      </c>
      <c r="Q123" s="685">
        <f t="shared" si="27"/>
        <v>412.53917299999995</v>
      </c>
      <c r="R123" s="686">
        <f t="shared" si="27"/>
        <v>33.230654999999999</v>
      </c>
      <c r="S123" s="686">
        <f t="shared" si="27"/>
        <v>0</v>
      </c>
      <c r="T123" s="686">
        <f t="shared" si="27"/>
        <v>99.072221999999996</v>
      </c>
      <c r="U123" s="687">
        <f t="shared" si="27"/>
        <v>295.13528000000002</v>
      </c>
      <c r="V123" s="684">
        <f t="shared" si="27"/>
        <v>0</v>
      </c>
      <c r="W123" s="686">
        <f t="shared" si="27"/>
        <v>0</v>
      </c>
      <c r="X123" s="684">
        <f t="shared" si="27"/>
        <v>0</v>
      </c>
      <c r="Y123" s="687">
        <f t="shared" si="27"/>
        <v>0</v>
      </c>
      <c r="Z123" s="684">
        <f t="shared" si="27"/>
        <v>0</v>
      </c>
      <c r="AA123" s="686">
        <f t="shared" si="27"/>
        <v>0</v>
      </c>
      <c r="AB123" s="688">
        <v>4.2578829999999996</v>
      </c>
    </row>
    <row r="124" spans="1:28" x14ac:dyDescent="0.3">
      <c r="A124" s="651" t="s">
        <v>539</v>
      </c>
      <c r="B124" s="652" t="s">
        <v>560</v>
      </c>
      <c r="C124" s="653">
        <v>1352.2726359999999</v>
      </c>
      <c r="D124" s="654">
        <v>1351.366176</v>
      </c>
      <c r="E124" s="655">
        <v>256.28998200000001</v>
      </c>
      <c r="F124" s="655">
        <v>0</v>
      </c>
      <c r="G124" s="655">
        <v>239.01564099999999</v>
      </c>
      <c r="H124" s="656">
        <v>856.06055200000003</v>
      </c>
      <c r="I124" s="657">
        <v>0</v>
      </c>
      <c r="J124" s="658">
        <v>0</v>
      </c>
      <c r="K124" s="657">
        <v>0</v>
      </c>
      <c r="L124" s="659">
        <v>0</v>
      </c>
      <c r="M124" s="657">
        <v>1410.0073950000001</v>
      </c>
      <c r="N124" s="658">
        <v>2.7777E-2</v>
      </c>
      <c r="O124" s="660"/>
      <c r="P124" s="653">
        <v>1533.5340490000001</v>
      </c>
      <c r="Q124" s="654">
        <v>1454.1312829999999</v>
      </c>
      <c r="R124" s="655">
        <v>311.05475100000001</v>
      </c>
      <c r="S124" s="655">
        <v>0</v>
      </c>
      <c r="T124" s="655">
        <v>383.28410000000002</v>
      </c>
      <c r="U124" s="656">
        <v>838.12790199999995</v>
      </c>
      <c r="V124" s="657">
        <v>0</v>
      </c>
      <c r="W124" s="658">
        <v>0</v>
      </c>
      <c r="X124" s="657">
        <v>0</v>
      </c>
      <c r="Y124" s="659">
        <v>0</v>
      </c>
      <c r="Z124" s="657">
        <v>715.21970999999996</v>
      </c>
      <c r="AA124" s="658">
        <v>3.1267000000000003E-2</v>
      </c>
      <c r="AB124" s="660"/>
    </row>
    <row r="125" spans="1:28" x14ac:dyDescent="0.3">
      <c r="A125" s="661" t="s">
        <v>541</v>
      </c>
      <c r="B125" s="662"/>
      <c r="C125" s="663">
        <v>1739.5775639999999</v>
      </c>
      <c r="D125" s="664">
        <v>1198.63795</v>
      </c>
      <c r="E125" s="665">
        <v>577.58190999999999</v>
      </c>
      <c r="F125" s="665">
        <v>0</v>
      </c>
      <c r="G125" s="665">
        <v>496.835127</v>
      </c>
      <c r="H125" s="666">
        <v>658.69748100000004</v>
      </c>
      <c r="I125" s="667">
        <v>0</v>
      </c>
      <c r="J125" s="668">
        <v>0</v>
      </c>
      <c r="K125" s="667">
        <v>0</v>
      </c>
      <c r="L125" s="669">
        <v>0</v>
      </c>
      <c r="M125" s="667">
        <v>4467.9304949999996</v>
      </c>
      <c r="N125" s="668">
        <v>3.9591000000000001E-2</v>
      </c>
      <c r="O125" s="670"/>
      <c r="P125" s="663">
        <v>2564.3660260000001</v>
      </c>
      <c r="Q125" s="664">
        <v>1849.6566789999999</v>
      </c>
      <c r="R125" s="665">
        <v>705.710511</v>
      </c>
      <c r="S125" s="665">
        <v>0</v>
      </c>
      <c r="T125" s="665">
        <v>465.41931799999998</v>
      </c>
      <c r="U125" s="666">
        <v>1384.237361</v>
      </c>
      <c r="V125" s="667">
        <v>0</v>
      </c>
      <c r="W125" s="668">
        <v>0</v>
      </c>
      <c r="X125" s="667">
        <v>0</v>
      </c>
      <c r="Y125" s="669">
        <v>0</v>
      </c>
      <c r="Z125" s="667">
        <v>5565.8915120000001</v>
      </c>
      <c r="AA125" s="668">
        <v>8.7635000000000005E-2</v>
      </c>
      <c r="AB125" s="670"/>
    </row>
    <row r="126" spans="1:28" x14ac:dyDescent="0.3">
      <c r="A126" s="661" t="s">
        <v>542</v>
      </c>
      <c r="B126" s="662"/>
      <c r="C126" s="663">
        <v>2482.0383109999998</v>
      </c>
      <c r="D126" s="664">
        <v>1940.4389739999999</v>
      </c>
      <c r="E126" s="665">
        <v>554.12315699999999</v>
      </c>
      <c r="F126" s="665">
        <v>0</v>
      </c>
      <c r="G126" s="665">
        <v>567.84731999999997</v>
      </c>
      <c r="H126" s="666">
        <v>1353.506885</v>
      </c>
      <c r="I126" s="667">
        <v>0</v>
      </c>
      <c r="J126" s="671">
        <v>0</v>
      </c>
      <c r="K126" s="667">
        <v>0</v>
      </c>
      <c r="L126" s="671">
        <v>0</v>
      </c>
      <c r="M126" s="667">
        <v>2260.6763649999998</v>
      </c>
      <c r="N126" s="668">
        <v>1.8887000000000001E-2</v>
      </c>
      <c r="O126" s="672"/>
      <c r="P126" s="663">
        <v>1263.5746300000001</v>
      </c>
      <c r="Q126" s="664">
        <v>1056.9021190000001</v>
      </c>
      <c r="R126" s="665">
        <v>203.778108</v>
      </c>
      <c r="S126" s="665">
        <v>0</v>
      </c>
      <c r="T126" s="665">
        <v>189.09366499999999</v>
      </c>
      <c r="U126" s="666">
        <v>867.80845299999999</v>
      </c>
      <c r="V126" s="667">
        <v>0</v>
      </c>
      <c r="W126" s="671">
        <v>0</v>
      </c>
      <c r="X126" s="667">
        <v>0</v>
      </c>
      <c r="Y126" s="671">
        <v>0</v>
      </c>
      <c r="Z126" s="667">
        <v>71.166123999999996</v>
      </c>
      <c r="AA126" s="668">
        <v>2.6289999999999998E-3</v>
      </c>
      <c r="AB126" s="672"/>
    </row>
    <row r="127" spans="1:28" x14ac:dyDescent="0.3">
      <c r="A127" s="661" t="s">
        <v>543</v>
      </c>
      <c r="B127" s="662"/>
      <c r="C127" s="663">
        <v>2354.3845139999999</v>
      </c>
      <c r="D127" s="664">
        <v>1698.6297489999999</v>
      </c>
      <c r="E127" s="665">
        <v>651.96052299999997</v>
      </c>
      <c r="F127" s="665">
        <v>0</v>
      </c>
      <c r="G127" s="665">
        <v>638.69210499999997</v>
      </c>
      <c r="H127" s="666">
        <v>1059.937643</v>
      </c>
      <c r="I127" s="667">
        <v>0</v>
      </c>
      <c r="J127" s="668">
        <v>0</v>
      </c>
      <c r="K127" s="667">
        <v>0</v>
      </c>
      <c r="L127" s="669">
        <v>0</v>
      </c>
      <c r="M127" s="667">
        <v>23.083891000000001</v>
      </c>
      <c r="N127" s="668">
        <v>5.888E-3</v>
      </c>
      <c r="O127" s="670"/>
      <c r="P127" s="663">
        <v>1404.9798989999999</v>
      </c>
      <c r="Q127" s="664">
        <v>1059.2549079999999</v>
      </c>
      <c r="R127" s="665">
        <v>343.23423300000002</v>
      </c>
      <c r="S127" s="665">
        <v>0</v>
      </c>
      <c r="T127" s="665">
        <v>589.03576999999996</v>
      </c>
      <c r="U127" s="666">
        <v>470.21913699999999</v>
      </c>
      <c r="V127" s="667">
        <v>0</v>
      </c>
      <c r="W127" s="668">
        <v>0</v>
      </c>
      <c r="X127" s="667">
        <v>0</v>
      </c>
      <c r="Y127" s="669">
        <v>0</v>
      </c>
      <c r="Z127" s="667">
        <v>87.932850000000002</v>
      </c>
      <c r="AA127" s="668">
        <v>1.1768000000000001E-2</v>
      </c>
      <c r="AB127" s="670"/>
    </row>
    <row r="128" spans="1:28" x14ac:dyDescent="0.3">
      <c r="A128" s="661" t="s">
        <v>544</v>
      </c>
      <c r="B128" s="662"/>
      <c r="C128" s="663">
        <v>4928.0931039999996</v>
      </c>
      <c r="D128" s="664">
        <v>4434.7902290000002</v>
      </c>
      <c r="E128" s="665">
        <v>487.07372700000002</v>
      </c>
      <c r="F128" s="665">
        <v>0</v>
      </c>
      <c r="G128" s="665">
        <v>1627.032516</v>
      </c>
      <c r="H128" s="666">
        <v>2807.7577120000001</v>
      </c>
      <c r="I128" s="667">
        <v>0</v>
      </c>
      <c r="J128" s="668">
        <v>0</v>
      </c>
      <c r="K128" s="667">
        <v>0</v>
      </c>
      <c r="L128" s="669">
        <v>0</v>
      </c>
      <c r="M128" s="667">
        <v>196.53372300000001</v>
      </c>
      <c r="N128" s="668">
        <v>8.3734000000000003E-2</v>
      </c>
      <c r="O128" s="670"/>
      <c r="P128" s="663">
        <v>3358.8832670000002</v>
      </c>
      <c r="Q128" s="664">
        <v>3184.4028010000002</v>
      </c>
      <c r="R128" s="665">
        <v>170.54719900000001</v>
      </c>
      <c r="S128" s="665">
        <v>0</v>
      </c>
      <c r="T128" s="665">
        <v>440.61000100000001</v>
      </c>
      <c r="U128" s="666">
        <v>2743.7928000000002</v>
      </c>
      <c r="V128" s="667">
        <v>0</v>
      </c>
      <c r="W128" s="668">
        <v>0</v>
      </c>
      <c r="X128" s="667">
        <v>0</v>
      </c>
      <c r="Y128" s="669">
        <v>0</v>
      </c>
      <c r="Z128" s="667">
        <v>571.86628199999996</v>
      </c>
      <c r="AA128" s="668">
        <v>6.3565999999999998E-2</v>
      </c>
      <c r="AB128" s="670"/>
    </row>
    <row r="129" spans="1:28" x14ac:dyDescent="0.3">
      <c r="A129" s="661" t="s">
        <v>545</v>
      </c>
      <c r="B129" s="662"/>
      <c r="C129" s="663">
        <v>12689.062310000001</v>
      </c>
      <c r="D129" s="664">
        <v>11962.615344</v>
      </c>
      <c r="E129" s="665">
        <v>706.86319600000002</v>
      </c>
      <c r="F129" s="665">
        <v>0</v>
      </c>
      <c r="G129" s="665">
        <v>3641.2708619999999</v>
      </c>
      <c r="H129" s="666">
        <v>8321.3444820000004</v>
      </c>
      <c r="I129" s="667">
        <v>0</v>
      </c>
      <c r="J129" s="668">
        <v>0</v>
      </c>
      <c r="K129" s="667">
        <v>0</v>
      </c>
      <c r="L129" s="669">
        <v>0</v>
      </c>
      <c r="M129" s="667">
        <v>1941.7055330000001</v>
      </c>
      <c r="N129" s="668">
        <v>1.1299840000000001</v>
      </c>
      <c r="O129" s="670"/>
      <c r="P129" s="663">
        <v>13149.329870000001</v>
      </c>
      <c r="Q129" s="664">
        <v>11809.015923000001</v>
      </c>
      <c r="R129" s="665">
        <v>1324.1704259999999</v>
      </c>
      <c r="S129" s="665">
        <v>0</v>
      </c>
      <c r="T129" s="665">
        <v>4166.5908959999997</v>
      </c>
      <c r="U129" s="666">
        <v>7642.4250279999997</v>
      </c>
      <c r="V129" s="667">
        <v>0</v>
      </c>
      <c r="W129" s="668">
        <v>0</v>
      </c>
      <c r="X129" s="667">
        <v>0</v>
      </c>
      <c r="Y129" s="669">
        <v>0</v>
      </c>
      <c r="Z129" s="667">
        <v>2104.357485</v>
      </c>
      <c r="AA129" s="668">
        <v>4.0422739999999999</v>
      </c>
      <c r="AB129" s="670"/>
    </row>
    <row r="130" spans="1:28" x14ac:dyDescent="0.3">
      <c r="A130" s="673" t="s">
        <v>546</v>
      </c>
      <c r="B130" s="662"/>
      <c r="C130" s="674">
        <v>12069.801113</v>
      </c>
      <c r="D130" s="675">
        <v>11482.292153</v>
      </c>
      <c r="E130" s="676">
        <v>376.86006300000003</v>
      </c>
      <c r="F130" s="676">
        <v>0</v>
      </c>
      <c r="G130" s="676">
        <v>1414.973598</v>
      </c>
      <c r="H130" s="677">
        <v>10067.318555</v>
      </c>
      <c r="I130" s="678">
        <v>0.33019199999999999</v>
      </c>
      <c r="J130" s="679">
        <v>13.127338</v>
      </c>
      <c r="K130" s="678">
        <v>0</v>
      </c>
      <c r="L130" s="680">
        <v>0</v>
      </c>
      <c r="M130" s="678">
        <v>7600.702542</v>
      </c>
      <c r="N130" s="679">
        <v>0.215974</v>
      </c>
      <c r="O130" s="681"/>
      <c r="P130" s="674">
        <v>14339.691182000002</v>
      </c>
      <c r="Q130" s="675">
        <v>13467.110390000002</v>
      </c>
      <c r="R130" s="676">
        <v>667.27515600000004</v>
      </c>
      <c r="S130" s="676">
        <v>0</v>
      </c>
      <c r="T130" s="676">
        <v>1742.994796</v>
      </c>
      <c r="U130" s="677">
        <v>11724.115593999999</v>
      </c>
      <c r="V130" s="678">
        <v>0</v>
      </c>
      <c r="W130" s="679">
        <v>0</v>
      </c>
      <c r="X130" s="678">
        <v>0</v>
      </c>
      <c r="Y130" s="680">
        <v>0</v>
      </c>
      <c r="Z130" s="678">
        <v>3470.5388349999998</v>
      </c>
      <c r="AA130" s="679">
        <v>0.22654299999999999</v>
      </c>
      <c r="AB130" s="681"/>
    </row>
    <row r="131" spans="1:28" ht="12.5" thickBot="1" x14ac:dyDescent="0.35">
      <c r="A131" s="682" t="s">
        <v>292</v>
      </c>
      <c r="B131" s="683"/>
      <c r="C131" s="684">
        <f t="shared" ref="C131:N131" si="28">+C124+C125+C126+C127+C128+C129+C130</f>
        <v>37615.229551999997</v>
      </c>
      <c r="D131" s="685">
        <f t="shared" si="28"/>
        <v>34068.770575000002</v>
      </c>
      <c r="E131" s="686">
        <f t="shared" si="28"/>
        <v>3610.7525580000001</v>
      </c>
      <c r="F131" s="686">
        <f t="shared" si="28"/>
        <v>0</v>
      </c>
      <c r="G131" s="686">
        <f t="shared" si="28"/>
        <v>8625.6671690000003</v>
      </c>
      <c r="H131" s="687">
        <f t="shared" si="28"/>
        <v>25124.623310000003</v>
      </c>
      <c r="I131" s="684">
        <f t="shared" si="28"/>
        <v>0.33019199999999999</v>
      </c>
      <c r="J131" s="686">
        <f t="shared" si="28"/>
        <v>13.127338</v>
      </c>
      <c r="K131" s="684">
        <f t="shared" si="28"/>
        <v>0</v>
      </c>
      <c r="L131" s="687">
        <f t="shared" si="28"/>
        <v>0</v>
      </c>
      <c r="M131" s="684">
        <f t="shared" si="28"/>
        <v>17900.639943999999</v>
      </c>
      <c r="N131" s="686">
        <f t="shared" si="28"/>
        <v>1.5218350000000003</v>
      </c>
      <c r="O131" s="688">
        <v>16697.160897999998</v>
      </c>
      <c r="P131" s="684">
        <f t="shared" ref="P131:AA131" si="29">+P124+P125+P126+P127+P128+P129+P130</f>
        <v>37614.358923000007</v>
      </c>
      <c r="Q131" s="685">
        <f t="shared" si="29"/>
        <v>33880.474103</v>
      </c>
      <c r="R131" s="686">
        <f t="shared" si="29"/>
        <v>3725.7703839999999</v>
      </c>
      <c r="S131" s="686">
        <f t="shared" si="29"/>
        <v>0</v>
      </c>
      <c r="T131" s="686">
        <f t="shared" si="29"/>
        <v>7977.0285459999996</v>
      </c>
      <c r="U131" s="687">
        <f t="shared" si="29"/>
        <v>25670.726275000001</v>
      </c>
      <c r="V131" s="684">
        <f t="shared" si="29"/>
        <v>0</v>
      </c>
      <c r="W131" s="686">
        <f t="shared" si="29"/>
        <v>0</v>
      </c>
      <c r="X131" s="684">
        <f t="shared" si="29"/>
        <v>0</v>
      </c>
      <c r="Y131" s="687">
        <f t="shared" si="29"/>
        <v>0</v>
      </c>
      <c r="Z131" s="684">
        <f t="shared" si="29"/>
        <v>12586.972798000001</v>
      </c>
      <c r="AA131" s="686">
        <f t="shared" si="29"/>
        <v>4.4656820000000002</v>
      </c>
      <c r="AB131" s="688">
        <v>15145.685033999998</v>
      </c>
    </row>
    <row r="132" spans="1:28" x14ac:dyDescent="0.3">
      <c r="A132" s="651" t="s">
        <v>539</v>
      </c>
      <c r="B132" s="652" t="s">
        <v>561</v>
      </c>
      <c r="C132" s="653">
        <v>0</v>
      </c>
      <c r="D132" s="654">
        <v>0</v>
      </c>
      <c r="E132" s="655">
        <v>0</v>
      </c>
      <c r="F132" s="655">
        <v>0</v>
      </c>
      <c r="G132" s="655">
        <v>0</v>
      </c>
      <c r="H132" s="656">
        <v>0</v>
      </c>
      <c r="I132" s="657">
        <v>0</v>
      </c>
      <c r="J132" s="658">
        <v>0</v>
      </c>
      <c r="K132" s="657">
        <v>0</v>
      </c>
      <c r="L132" s="659">
        <v>0</v>
      </c>
      <c r="M132" s="657">
        <v>0</v>
      </c>
      <c r="N132" s="658">
        <v>0</v>
      </c>
      <c r="O132" s="660"/>
      <c r="P132" s="653">
        <v>0</v>
      </c>
      <c r="Q132" s="654">
        <v>0</v>
      </c>
      <c r="R132" s="655">
        <v>0</v>
      </c>
      <c r="S132" s="655">
        <v>0</v>
      </c>
      <c r="T132" s="655">
        <v>0</v>
      </c>
      <c r="U132" s="656">
        <v>0</v>
      </c>
      <c r="V132" s="657">
        <v>0</v>
      </c>
      <c r="W132" s="658">
        <v>0</v>
      </c>
      <c r="X132" s="657">
        <v>0</v>
      </c>
      <c r="Y132" s="659">
        <v>0</v>
      </c>
      <c r="Z132" s="657">
        <v>0</v>
      </c>
      <c r="AA132" s="658">
        <v>0</v>
      </c>
      <c r="AB132" s="660"/>
    </row>
    <row r="133" spans="1:28" x14ac:dyDescent="0.3">
      <c r="A133" s="661" t="s">
        <v>541</v>
      </c>
      <c r="B133" s="662"/>
      <c r="C133" s="663">
        <v>0</v>
      </c>
      <c r="D133" s="664">
        <v>0</v>
      </c>
      <c r="E133" s="665">
        <v>0</v>
      </c>
      <c r="F133" s="665">
        <v>0</v>
      </c>
      <c r="G133" s="665">
        <v>0</v>
      </c>
      <c r="H133" s="666">
        <v>0</v>
      </c>
      <c r="I133" s="667">
        <v>0</v>
      </c>
      <c r="J133" s="668">
        <v>0</v>
      </c>
      <c r="K133" s="667">
        <v>0</v>
      </c>
      <c r="L133" s="669">
        <v>0</v>
      </c>
      <c r="M133" s="667">
        <v>0</v>
      </c>
      <c r="N133" s="668">
        <v>0</v>
      </c>
      <c r="O133" s="670"/>
      <c r="P133" s="663">
        <v>0</v>
      </c>
      <c r="Q133" s="664">
        <v>0</v>
      </c>
      <c r="R133" s="665">
        <v>0</v>
      </c>
      <c r="S133" s="665">
        <v>0</v>
      </c>
      <c r="T133" s="665">
        <v>0</v>
      </c>
      <c r="U133" s="666">
        <v>0</v>
      </c>
      <c r="V133" s="667">
        <v>0</v>
      </c>
      <c r="W133" s="668">
        <v>0</v>
      </c>
      <c r="X133" s="667">
        <v>0</v>
      </c>
      <c r="Y133" s="669">
        <v>0</v>
      </c>
      <c r="Z133" s="667">
        <v>0</v>
      </c>
      <c r="AA133" s="668">
        <v>0</v>
      </c>
      <c r="AB133" s="670"/>
    </row>
    <row r="134" spans="1:28" x14ac:dyDescent="0.3">
      <c r="A134" s="661" t="s">
        <v>542</v>
      </c>
      <c r="B134" s="662"/>
      <c r="C134" s="663">
        <v>0</v>
      </c>
      <c r="D134" s="664">
        <v>0</v>
      </c>
      <c r="E134" s="665">
        <v>0</v>
      </c>
      <c r="F134" s="665">
        <v>0</v>
      </c>
      <c r="G134" s="665">
        <v>0</v>
      </c>
      <c r="H134" s="666">
        <v>0</v>
      </c>
      <c r="I134" s="667">
        <v>0</v>
      </c>
      <c r="J134" s="671">
        <v>0</v>
      </c>
      <c r="K134" s="667">
        <v>0</v>
      </c>
      <c r="L134" s="671">
        <v>0</v>
      </c>
      <c r="M134" s="667">
        <v>0</v>
      </c>
      <c r="N134" s="668">
        <v>0</v>
      </c>
      <c r="O134" s="672"/>
      <c r="P134" s="663">
        <v>0</v>
      </c>
      <c r="Q134" s="664">
        <v>0</v>
      </c>
      <c r="R134" s="665">
        <v>0</v>
      </c>
      <c r="S134" s="665">
        <v>0</v>
      </c>
      <c r="T134" s="665">
        <v>0</v>
      </c>
      <c r="U134" s="666">
        <v>0</v>
      </c>
      <c r="V134" s="667">
        <v>0</v>
      </c>
      <c r="W134" s="671">
        <v>0</v>
      </c>
      <c r="X134" s="667">
        <v>0</v>
      </c>
      <c r="Y134" s="671">
        <v>0</v>
      </c>
      <c r="Z134" s="667">
        <v>0</v>
      </c>
      <c r="AA134" s="668">
        <v>0</v>
      </c>
      <c r="AB134" s="672"/>
    </row>
    <row r="135" spans="1:28" x14ac:dyDescent="0.3">
      <c r="A135" s="661" t="s">
        <v>543</v>
      </c>
      <c r="B135" s="662"/>
      <c r="C135" s="663">
        <v>0</v>
      </c>
      <c r="D135" s="664">
        <v>0</v>
      </c>
      <c r="E135" s="665">
        <v>0</v>
      </c>
      <c r="F135" s="665">
        <v>0</v>
      </c>
      <c r="G135" s="665">
        <v>0</v>
      </c>
      <c r="H135" s="666">
        <v>0</v>
      </c>
      <c r="I135" s="667">
        <v>0</v>
      </c>
      <c r="J135" s="668">
        <v>0</v>
      </c>
      <c r="K135" s="667">
        <v>0</v>
      </c>
      <c r="L135" s="669">
        <v>0</v>
      </c>
      <c r="M135" s="667">
        <v>0</v>
      </c>
      <c r="N135" s="668">
        <v>0</v>
      </c>
      <c r="O135" s="670"/>
      <c r="P135" s="663">
        <v>13.845162</v>
      </c>
      <c r="Q135" s="664">
        <v>13.845162</v>
      </c>
      <c r="R135" s="665">
        <v>0</v>
      </c>
      <c r="S135" s="665">
        <v>0</v>
      </c>
      <c r="T135" s="665">
        <v>0</v>
      </c>
      <c r="U135" s="666">
        <v>13.845162</v>
      </c>
      <c r="V135" s="667">
        <v>0</v>
      </c>
      <c r="W135" s="668">
        <v>0</v>
      </c>
      <c r="X135" s="667">
        <v>0</v>
      </c>
      <c r="Y135" s="669">
        <v>0</v>
      </c>
      <c r="Z135" s="667">
        <v>0</v>
      </c>
      <c r="AA135" s="668">
        <v>0</v>
      </c>
      <c r="AB135" s="670"/>
    </row>
    <row r="136" spans="1:28" x14ac:dyDescent="0.3">
      <c r="A136" s="661" t="s">
        <v>544</v>
      </c>
      <c r="B136" s="662"/>
      <c r="C136" s="663">
        <v>16.141183999999999</v>
      </c>
      <c r="D136" s="664">
        <v>16.138660999999999</v>
      </c>
      <c r="E136" s="665">
        <v>0</v>
      </c>
      <c r="F136" s="665">
        <v>0</v>
      </c>
      <c r="G136" s="665">
        <v>0</v>
      </c>
      <c r="H136" s="666">
        <v>16.138660999999999</v>
      </c>
      <c r="I136" s="667">
        <v>0</v>
      </c>
      <c r="J136" s="668">
        <v>0</v>
      </c>
      <c r="K136" s="667">
        <v>0</v>
      </c>
      <c r="L136" s="669">
        <v>0</v>
      </c>
      <c r="M136" s="667">
        <v>62.72728</v>
      </c>
      <c r="N136" s="668">
        <v>1.1266E-2</v>
      </c>
      <c r="O136" s="670"/>
      <c r="P136" s="663">
        <v>1.6100000000000001E-3</v>
      </c>
      <c r="Q136" s="664">
        <v>0</v>
      </c>
      <c r="R136" s="665">
        <v>0</v>
      </c>
      <c r="S136" s="665">
        <v>0</v>
      </c>
      <c r="T136" s="665">
        <v>0</v>
      </c>
      <c r="U136" s="666">
        <v>0</v>
      </c>
      <c r="V136" s="667">
        <v>0</v>
      </c>
      <c r="W136" s="668">
        <v>0</v>
      </c>
      <c r="X136" s="667">
        <v>0</v>
      </c>
      <c r="Y136" s="669">
        <v>0</v>
      </c>
      <c r="Z136" s="667">
        <v>55.757584000000001</v>
      </c>
      <c r="AA136" s="668">
        <v>7.3569999999999998E-3</v>
      </c>
      <c r="AB136" s="670"/>
    </row>
    <row r="137" spans="1:28" x14ac:dyDescent="0.3">
      <c r="A137" s="661" t="s">
        <v>545</v>
      </c>
      <c r="B137" s="662"/>
      <c r="C137" s="663">
        <v>0</v>
      </c>
      <c r="D137" s="664">
        <v>0</v>
      </c>
      <c r="E137" s="665">
        <v>0</v>
      </c>
      <c r="F137" s="665">
        <v>0</v>
      </c>
      <c r="G137" s="665">
        <v>0</v>
      </c>
      <c r="H137" s="666">
        <v>0</v>
      </c>
      <c r="I137" s="667">
        <v>0</v>
      </c>
      <c r="J137" s="668">
        <v>0</v>
      </c>
      <c r="K137" s="667">
        <v>0</v>
      </c>
      <c r="L137" s="669">
        <v>0</v>
      </c>
      <c r="M137" s="667">
        <v>0</v>
      </c>
      <c r="N137" s="668">
        <v>0</v>
      </c>
      <c r="O137" s="670"/>
      <c r="P137" s="663">
        <v>0</v>
      </c>
      <c r="Q137" s="664">
        <v>0</v>
      </c>
      <c r="R137" s="665">
        <v>0</v>
      </c>
      <c r="S137" s="665">
        <v>0</v>
      </c>
      <c r="T137" s="665">
        <v>0</v>
      </c>
      <c r="U137" s="666">
        <v>0</v>
      </c>
      <c r="V137" s="667">
        <v>0</v>
      </c>
      <c r="W137" s="668">
        <v>0</v>
      </c>
      <c r="X137" s="667">
        <v>0</v>
      </c>
      <c r="Y137" s="669">
        <v>0</v>
      </c>
      <c r="Z137" s="667">
        <v>0</v>
      </c>
      <c r="AA137" s="668">
        <v>0</v>
      </c>
      <c r="AB137" s="670"/>
    </row>
    <row r="138" spans="1:28" x14ac:dyDescent="0.3">
      <c r="A138" s="673" t="s">
        <v>546</v>
      </c>
      <c r="B138" s="662"/>
      <c r="C138" s="674">
        <v>0</v>
      </c>
      <c r="D138" s="675">
        <v>0</v>
      </c>
      <c r="E138" s="676">
        <v>0</v>
      </c>
      <c r="F138" s="676">
        <v>0</v>
      </c>
      <c r="G138" s="676">
        <v>0</v>
      </c>
      <c r="H138" s="677">
        <v>0</v>
      </c>
      <c r="I138" s="678">
        <v>0</v>
      </c>
      <c r="J138" s="679">
        <v>0</v>
      </c>
      <c r="K138" s="678">
        <v>0</v>
      </c>
      <c r="L138" s="680">
        <v>0</v>
      </c>
      <c r="M138" s="678">
        <v>0</v>
      </c>
      <c r="N138" s="679">
        <v>0</v>
      </c>
      <c r="O138" s="681"/>
      <c r="P138" s="674">
        <v>0</v>
      </c>
      <c r="Q138" s="675">
        <v>0</v>
      </c>
      <c r="R138" s="676">
        <v>0</v>
      </c>
      <c r="S138" s="676">
        <v>0</v>
      </c>
      <c r="T138" s="676">
        <v>0</v>
      </c>
      <c r="U138" s="677">
        <v>0</v>
      </c>
      <c r="V138" s="678">
        <v>0</v>
      </c>
      <c r="W138" s="679">
        <v>0</v>
      </c>
      <c r="X138" s="678">
        <v>0</v>
      </c>
      <c r="Y138" s="680">
        <v>0</v>
      </c>
      <c r="Z138" s="678">
        <v>0</v>
      </c>
      <c r="AA138" s="679">
        <v>0</v>
      </c>
      <c r="AB138" s="681"/>
    </row>
    <row r="139" spans="1:28" ht="12.5" thickBot="1" x14ac:dyDescent="0.35">
      <c r="A139" s="682" t="s">
        <v>292</v>
      </c>
      <c r="B139" s="683"/>
      <c r="C139" s="684">
        <f t="shared" ref="C139:N139" si="30">+C132+C133+C134+C135+C136+C137+C138</f>
        <v>16.141183999999999</v>
      </c>
      <c r="D139" s="685">
        <f t="shared" si="30"/>
        <v>16.138660999999999</v>
      </c>
      <c r="E139" s="686">
        <f t="shared" si="30"/>
        <v>0</v>
      </c>
      <c r="F139" s="686">
        <f t="shared" si="30"/>
        <v>0</v>
      </c>
      <c r="G139" s="686">
        <f t="shared" si="30"/>
        <v>0</v>
      </c>
      <c r="H139" s="687">
        <f t="shared" si="30"/>
        <v>16.138660999999999</v>
      </c>
      <c r="I139" s="684">
        <f t="shared" si="30"/>
        <v>0</v>
      </c>
      <c r="J139" s="686">
        <f t="shared" si="30"/>
        <v>0</v>
      </c>
      <c r="K139" s="684">
        <f t="shared" si="30"/>
        <v>0</v>
      </c>
      <c r="L139" s="687">
        <f t="shared" si="30"/>
        <v>0</v>
      </c>
      <c r="M139" s="684">
        <f t="shared" si="30"/>
        <v>62.72728</v>
      </c>
      <c r="N139" s="686">
        <f t="shared" si="30"/>
        <v>1.1266E-2</v>
      </c>
      <c r="O139" s="688">
        <v>15.770935</v>
      </c>
      <c r="P139" s="684">
        <f t="shared" ref="P139:AA139" si="31">+P132+P133+P134+P135+P136+P137+P138</f>
        <v>13.846772</v>
      </c>
      <c r="Q139" s="685">
        <f t="shared" si="31"/>
        <v>13.845162</v>
      </c>
      <c r="R139" s="686">
        <f t="shared" si="31"/>
        <v>0</v>
      </c>
      <c r="S139" s="686">
        <f t="shared" si="31"/>
        <v>0</v>
      </c>
      <c r="T139" s="686">
        <f t="shared" si="31"/>
        <v>0</v>
      </c>
      <c r="U139" s="687">
        <f t="shared" si="31"/>
        <v>13.845162</v>
      </c>
      <c r="V139" s="684">
        <f t="shared" si="31"/>
        <v>0</v>
      </c>
      <c r="W139" s="686">
        <f t="shared" si="31"/>
        <v>0</v>
      </c>
      <c r="X139" s="684">
        <f t="shared" si="31"/>
        <v>0</v>
      </c>
      <c r="Y139" s="687">
        <f t="shared" si="31"/>
        <v>0</v>
      </c>
      <c r="Z139" s="684">
        <f t="shared" si="31"/>
        <v>55.757584000000001</v>
      </c>
      <c r="AA139" s="686">
        <f t="shared" si="31"/>
        <v>7.3569999999999998E-3</v>
      </c>
      <c r="AB139" s="688">
        <v>13.919078000000001</v>
      </c>
    </row>
    <row r="140" spans="1:28" x14ac:dyDescent="0.3">
      <c r="A140" s="651" t="s">
        <v>539</v>
      </c>
      <c r="B140" s="652" t="s">
        <v>562</v>
      </c>
      <c r="C140" s="689">
        <v>0</v>
      </c>
      <c r="D140" s="690">
        <v>0</v>
      </c>
      <c r="E140" s="691">
        <v>0</v>
      </c>
      <c r="F140" s="691">
        <v>0</v>
      </c>
      <c r="G140" s="691">
        <v>0</v>
      </c>
      <c r="H140" s="692">
        <v>0</v>
      </c>
      <c r="I140" s="693">
        <v>0</v>
      </c>
      <c r="J140" s="694">
        <v>0</v>
      </c>
      <c r="K140" s="693">
        <v>0</v>
      </c>
      <c r="L140" s="695">
        <v>0</v>
      </c>
      <c r="M140" s="693">
        <v>0</v>
      </c>
      <c r="N140" s="694">
        <v>0</v>
      </c>
      <c r="O140" s="696"/>
      <c r="P140" s="689">
        <v>0</v>
      </c>
      <c r="Q140" s="690">
        <v>0</v>
      </c>
      <c r="R140" s="691">
        <v>0</v>
      </c>
      <c r="S140" s="691">
        <v>0</v>
      </c>
      <c r="T140" s="691">
        <v>0</v>
      </c>
      <c r="U140" s="692">
        <v>0</v>
      </c>
      <c r="V140" s="693">
        <v>0</v>
      </c>
      <c r="W140" s="694">
        <v>0</v>
      </c>
      <c r="X140" s="693">
        <v>0</v>
      </c>
      <c r="Y140" s="695">
        <v>0</v>
      </c>
      <c r="Z140" s="693">
        <v>0</v>
      </c>
      <c r="AA140" s="694">
        <v>0</v>
      </c>
      <c r="AB140" s="696"/>
    </row>
    <row r="141" spans="1:28" x14ac:dyDescent="0.3">
      <c r="A141" s="661" t="s">
        <v>541</v>
      </c>
      <c r="B141" s="662"/>
      <c r="C141" s="697">
        <v>0</v>
      </c>
      <c r="D141" s="698">
        <v>0</v>
      </c>
      <c r="E141" s="699">
        <v>0</v>
      </c>
      <c r="F141" s="699">
        <v>0</v>
      </c>
      <c r="G141" s="699">
        <v>0</v>
      </c>
      <c r="H141" s="700">
        <v>0</v>
      </c>
      <c r="I141" s="701">
        <v>0</v>
      </c>
      <c r="J141" s="702">
        <v>0</v>
      </c>
      <c r="K141" s="701">
        <v>0</v>
      </c>
      <c r="L141" s="703">
        <v>0</v>
      </c>
      <c r="M141" s="701">
        <v>0</v>
      </c>
      <c r="N141" s="702">
        <v>0</v>
      </c>
      <c r="O141" s="704"/>
      <c r="P141" s="697">
        <v>0</v>
      </c>
      <c r="Q141" s="698">
        <v>0</v>
      </c>
      <c r="R141" s="699">
        <v>0</v>
      </c>
      <c r="S141" s="699">
        <v>0</v>
      </c>
      <c r="T141" s="699">
        <v>0</v>
      </c>
      <c r="U141" s="700">
        <v>0</v>
      </c>
      <c r="V141" s="701">
        <v>0</v>
      </c>
      <c r="W141" s="702">
        <v>0</v>
      </c>
      <c r="X141" s="701">
        <v>0</v>
      </c>
      <c r="Y141" s="703">
        <v>0</v>
      </c>
      <c r="Z141" s="701">
        <v>0</v>
      </c>
      <c r="AA141" s="702">
        <v>0</v>
      </c>
      <c r="AB141" s="704"/>
    </row>
    <row r="142" spans="1:28" x14ac:dyDescent="0.3">
      <c r="A142" s="661" t="s">
        <v>542</v>
      </c>
      <c r="B142" s="662"/>
      <c r="C142" s="697">
        <v>0</v>
      </c>
      <c r="D142" s="698">
        <v>0</v>
      </c>
      <c r="E142" s="699">
        <v>0</v>
      </c>
      <c r="F142" s="699">
        <v>0</v>
      </c>
      <c r="G142" s="699">
        <v>0</v>
      </c>
      <c r="H142" s="700">
        <v>0</v>
      </c>
      <c r="I142" s="701">
        <v>0</v>
      </c>
      <c r="J142" s="705">
        <v>0</v>
      </c>
      <c r="K142" s="701">
        <v>0</v>
      </c>
      <c r="L142" s="705">
        <v>0</v>
      </c>
      <c r="M142" s="701">
        <v>0</v>
      </c>
      <c r="N142" s="702">
        <v>0</v>
      </c>
      <c r="O142" s="706"/>
      <c r="P142" s="697">
        <v>0</v>
      </c>
      <c r="Q142" s="698">
        <v>0</v>
      </c>
      <c r="R142" s="699">
        <v>0</v>
      </c>
      <c r="S142" s="699">
        <v>0</v>
      </c>
      <c r="T142" s="699">
        <v>0</v>
      </c>
      <c r="U142" s="700">
        <v>0</v>
      </c>
      <c r="V142" s="701">
        <v>0</v>
      </c>
      <c r="W142" s="705">
        <v>0</v>
      </c>
      <c r="X142" s="701">
        <v>0</v>
      </c>
      <c r="Y142" s="705">
        <v>0</v>
      </c>
      <c r="Z142" s="701">
        <v>0</v>
      </c>
      <c r="AA142" s="702">
        <v>0</v>
      </c>
      <c r="AB142" s="706"/>
    </row>
    <row r="143" spans="1:28" x14ac:dyDescent="0.3">
      <c r="A143" s="661" t="s">
        <v>543</v>
      </c>
      <c r="B143" s="662"/>
      <c r="C143" s="697">
        <v>0</v>
      </c>
      <c r="D143" s="698">
        <v>0</v>
      </c>
      <c r="E143" s="699">
        <v>0</v>
      </c>
      <c r="F143" s="699">
        <v>0</v>
      </c>
      <c r="G143" s="699">
        <v>0</v>
      </c>
      <c r="H143" s="700">
        <v>0</v>
      </c>
      <c r="I143" s="701">
        <v>0</v>
      </c>
      <c r="J143" s="702">
        <v>0</v>
      </c>
      <c r="K143" s="701">
        <v>0</v>
      </c>
      <c r="L143" s="703">
        <v>0</v>
      </c>
      <c r="M143" s="701">
        <v>0</v>
      </c>
      <c r="N143" s="702">
        <v>0</v>
      </c>
      <c r="O143" s="704"/>
      <c r="P143" s="697">
        <v>0</v>
      </c>
      <c r="Q143" s="698">
        <v>0</v>
      </c>
      <c r="R143" s="699">
        <v>0</v>
      </c>
      <c r="S143" s="699">
        <v>0</v>
      </c>
      <c r="T143" s="699">
        <v>0</v>
      </c>
      <c r="U143" s="700">
        <v>0</v>
      </c>
      <c r="V143" s="701">
        <v>0</v>
      </c>
      <c r="W143" s="702">
        <v>0</v>
      </c>
      <c r="X143" s="701">
        <v>0</v>
      </c>
      <c r="Y143" s="703">
        <v>0</v>
      </c>
      <c r="Z143" s="701">
        <v>0</v>
      </c>
      <c r="AA143" s="702">
        <v>0</v>
      </c>
      <c r="AB143" s="704"/>
    </row>
    <row r="144" spans="1:28" x14ac:dyDescent="0.3">
      <c r="A144" s="661" t="s">
        <v>544</v>
      </c>
      <c r="B144" s="662"/>
      <c r="C144" s="697">
        <v>0</v>
      </c>
      <c r="D144" s="698">
        <v>0</v>
      </c>
      <c r="E144" s="699">
        <v>0</v>
      </c>
      <c r="F144" s="699">
        <v>0</v>
      </c>
      <c r="G144" s="699">
        <v>0</v>
      </c>
      <c r="H144" s="700">
        <v>0</v>
      </c>
      <c r="I144" s="701">
        <v>0</v>
      </c>
      <c r="J144" s="702">
        <v>0</v>
      </c>
      <c r="K144" s="701">
        <v>0</v>
      </c>
      <c r="L144" s="703">
        <v>0</v>
      </c>
      <c r="M144" s="701">
        <v>0</v>
      </c>
      <c r="N144" s="702">
        <v>0</v>
      </c>
      <c r="O144" s="704"/>
      <c r="P144" s="697">
        <v>0</v>
      </c>
      <c r="Q144" s="698">
        <v>0</v>
      </c>
      <c r="R144" s="699">
        <v>0</v>
      </c>
      <c r="S144" s="699">
        <v>0</v>
      </c>
      <c r="T144" s="699">
        <v>0</v>
      </c>
      <c r="U144" s="700">
        <v>0</v>
      </c>
      <c r="V144" s="701">
        <v>0</v>
      </c>
      <c r="W144" s="702">
        <v>0</v>
      </c>
      <c r="X144" s="701">
        <v>0</v>
      </c>
      <c r="Y144" s="703">
        <v>0</v>
      </c>
      <c r="Z144" s="701">
        <v>0</v>
      </c>
      <c r="AA144" s="702">
        <v>0</v>
      </c>
      <c r="AB144" s="704"/>
    </row>
    <row r="145" spans="1:28" x14ac:dyDescent="0.3">
      <c r="A145" s="661" t="s">
        <v>545</v>
      </c>
      <c r="B145" s="662"/>
      <c r="C145" s="697">
        <v>0</v>
      </c>
      <c r="D145" s="698">
        <v>0</v>
      </c>
      <c r="E145" s="699">
        <v>0</v>
      </c>
      <c r="F145" s="699">
        <v>0</v>
      </c>
      <c r="G145" s="699">
        <v>0</v>
      </c>
      <c r="H145" s="700">
        <v>0</v>
      </c>
      <c r="I145" s="701">
        <v>0</v>
      </c>
      <c r="J145" s="702">
        <v>0</v>
      </c>
      <c r="K145" s="701">
        <v>0</v>
      </c>
      <c r="L145" s="703">
        <v>0</v>
      </c>
      <c r="M145" s="701">
        <v>0</v>
      </c>
      <c r="N145" s="702">
        <v>0</v>
      </c>
      <c r="O145" s="704"/>
      <c r="P145" s="697">
        <v>0</v>
      </c>
      <c r="Q145" s="698">
        <v>0</v>
      </c>
      <c r="R145" s="699">
        <v>0</v>
      </c>
      <c r="S145" s="699">
        <v>0</v>
      </c>
      <c r="T145" s="699">
        <v>0</v>
      </c>
      <c r="U145" s="700">
        <v>0</v>
      </c>
      <c r="V145" s="701">
        <v>0</v>
      </c>
      <c r="W145" s="702">
        <v>0</v>
      </c>
      <c r="X145" s="701">
        <v>0</v>
      </c>
      <c r="Y145" s="703">
        <v>0</v>
      </c>
      <c r="Z145" s="701">
        <v>0</v>
      </c>
      <c r="AA145" s="702">
        <v>0</v>
      </c>
      <c r="AB145" s="704"/>
    </row>
    <row r="146" spans="1:28" x14ac:dyDescent="0.3">
      <c r="A146" s="673" t="s">
        <v>546</v>
      </c>
      <c r="B146" s="662"/>
      <c r="C146" s="707">
        <v>0</v>
      </c>
      <c r="D146" s="708">
        <v>0</v>
      </c>
      <c r="E146" s="709">
        <v>0</v>
      </c>
      <c r="F146" s="709">
        <v>0</v>
      </c>
      <c r="G146" s="709">
        <v>0</v>
      </c>
      <c r="H146" s="710">
        <v>0</v>
      </c>
      <c r="I146" s="711">
        <v>0</v>
      </c>
      <c r="J146" s="712">
        <v>0</v>
      </c>
      <c r="K146" s="711">
        <v>0</v>
      </c>
      <c r="L146" s="713">
        <v>0</v>
      </c>
      <c r="M146" s="711">
        <v>0</v>
      </c>
      <c r="N146" s="712">
        <v>0</v>
      </c>
      <c r="O146" s="714"/>
      <c r="P146" s="707">
        <v>0</v>
      </c>
      <c r="Q146" s="708">
        <v>0</v>
      </c>
      <c r="R146" s="709">
        <v>0</v>
      </c>
      <c r="S146" s="709">
        <v>0</v>
      </c>
      <c r="T146" s="709">
        <v>0</v>
      </c>
      <c r="U146" s="710">
        <v>0</v>
      </c>
      <c r="V146" s="711">
        <v>0</v>
      </c>
      <c r="W146" s="712">
        <v>0</v>
      </c>
      <c r="X146" s="711">
        <v>0</v>
      </c>
      <c r="Y146" s="713">
        <v>0</v>
      </c>
      <c r="Z146" s="711">
        <v>0</v>
      </c>
      <c r="AA146" s="712">
        <v>0</v>
      </c>
      <c r="AB146" s="714"/>
    </row>
    <row r="147" spans="1:28" ht="12.5" thickBot="1" x14ac:dyDescent="0.35">
      <c r="A147" s="682" t="s">
        <v>292</v>
      </c>
      <c r="B147" s="683"/>
      <c r="C147" s="715">
        <f t="shared" ref="C147:N147" si="32">+C140+C141+C142+C143+C144+C145+C146</f>
        <v>0</v>
      </c>
      <c r="D147" s="716">
        <f t="shared" si="32"/>
        <v>0</v>
      </c>
      <c r="E147" s="717">
        <f t="shared" si="32"/>
        <v>0</v>
      </c>
      <c r="F147" s="717">
        <f t="shared" si="32"/>
        <v>0</v>
      </c>
      <c r="G147" s="717">
        <f t="shared" si="32"/>
        <v>0</v>
      </c>
      <c r="H147" s="718">
        <f t="shared" si="32"/>
        <v>0</v>
      </c>
      <c r="I147" s="715">
        <f t="shared" si="32"/>
        <v>0</v>
      </c>
      <c r="J147" s="717">
        <f t="shared" si="32"/>
        <v>0</v>
      </c>
      <c r="K147" s="715">
        <f t="shared" si="32"/>
        <v>0</v>
      </c>
      <c r="L147" s="718">
        <f t="shared" si="32"/>
        <v>0</v>
      </c>
      <c r="M147" s="715">
        <f t="shared" si="32"/>
        <v>0</v>
      </c>
      <c r="N147" s="717">
        <f t="shared" si="32"/>
        <v>0</v>
      </c>
      <c r="O147" s="719">
        <v>0</v>
      </c>
      <c r="P147" s="715">
        <f t="shared" ref="P147:AA147" si="33">+P140+P141+P142+P143+P144+P145+P146</f>
        <v>0</v>
      </c>
      <c r="Q147" s="716">
        <f t="shared" si="33"/>
        <v>0</v>
      </c>
      <c r="R147" s="717">
        <f t="shared" si="33"/>
        <v>0</v>
      </c>
      <c r="S147" s="717">
        <f t="shared" si="33"/>
        <v>0</v>
      </c>
      <c r="T147" s="717">
        <f t="shared" si="33"/>
        <v>0</v>
      </c>
      <c r="U147" s="718">
        <f t="shared" si="33"/>
        <v>0</v>
      </c>
      <c r="V147" s="715">
        <f t="shared" si="33"/>
        <v>0</v>
      </c>
      <c r="W147" s="717">
        <f t="shared" si="33"/>
        <v>0</v>
      </c>
      <c r="X147" s="715">
        <f t="shared" si="33"/>
        <v>0</v>
      </c>
      <c r="Y147" s="718">
        <f t="shared" si="33"/>
        <v>0</v>
      </c>
      <c r="Z147" s="715">
        <f t="shared" si="33"/>
        <v>0</v>
      </c>
      <c r="AA147" s="717">
        <f t="shared" si="33"/>
        <v>0</v>
      </c>
      <c r="AB147" s="719">
        <v>0</v>
      </c>
    </row>
    <row r="148" spans="1:28" x14ac:dyDescent="0.3">
      <c r="A148" s="651" t="s">
        <v>539</v>
      </c>
      <c r="B148" s="652" t="s">
        <v>563</v>
      </c>
      <c r="C148" s="653">
        <v>0</v>
      </c>
      <c r="D148" s="654">
        <v>0</v>
      </c>
      <c r="E148" s="655">
        <v>0</v>
      </c>
      <c r="F148" s="655">
        <v>0</v>
      </c>
      <c r="G148" s="655">
        <v>0</v>
      </c>
      <c r="H148" s="656">
        <v>0</v>
      </c>
      <c r="I148" s="657">
        <v>0</v>
      </c>
      <c r="J148" s="658">
        <v>0</v>
      </c>
      <c r="K148" s="657">
        <v>0</v>
      </c>
      <c r="L148" s="659">
        <v>0</v>
      </c>
      <c r="M148" s="657">
        <v>0</v>
      </c>
      <c r="N148" s="658">
        <v>0</v>
      </c>
      <c r="O148" s="660"/>
      <c r="P148" s="653">
        <v>0</v>
      </c>
      <c r="Q148" s="654">
        <v>0</v>
      </c>
      <c r="R148" s="655">
        <v>0</v>
      </c>
      <c r="S148" s="655">
        <v>0</v>
      </c>
      <c r="T148" s="655">
        <v>0</v>
      </c>
      <c r="U148" s="656">
        <v>0</v>
      </c>
      <c r="V148" s="657">
        <v>0</v>
      </c>
      <c r="W148" s="658">
        <v>0</v>
      </c>
      <c r="X148" s="657">
        <v>0</v>
      </c>
      <c r="Y148" s="659">
        <v>0</v>
      </c>
      <c r="Z148" s="657">
        <v>0</v>
      </c>
      <c r="AA148" s="658">
        <v>0</v>
      </c>
      <c r="AB148" s="660"/>
    </row>
    <row r="149" spans="1:28" x14ac:dyDescent="0.3">
      <c r="A149" s="661" t="s">
        <v>541</v>
      </c>
      <c r="B149" s="662"/>
      <c r="C149" s="663">
        <v>11.076489</v>
      </c>
      <c r="D149" s="664">
        <v>11.076423</v>
      </c>
      <c r="E149" s="665">
        <v>0</v>
      </c>
      <c r="F149" s="665">
        <v>0</v>
      </c>
      <c r="G149" s="665">
        <v>11.076423</v>
      </c>
      <c r="H149" s="666">
        <v>0</v>
      </c>
      <c r="I149" s="667">
        <v>0</v>
      </c>
      <c r="J149" s="668">
        <v>0</v>
      </c>
      <c r="K149" s="667">
        <v>0</v>
      </c>
      <c r="L149" s="669">
        <v>0</v>
      </c>
      <c r="M149" s="667">
        <v>0</v>
      </c>
      <c r="N149" s="668">
        <v>0</v>
      </c>
      <c r="O149" s="670"/>
      <c r="P149" s="663">
        <v>25.894677000000001</v>
      </c>
      <c r="Q149" s="664">
        <v>25.894496</v>
      </c>
      <c r="R149" s="665">
        <v>0</v>
      </c>
      <c r="S149" s="665">
        <v>0</v>
      </c>
      <c r="T149" s="665">
        <v>25.894496</v>
      </c>
      <c r="U149" s="666">
        <v>0</v>
      </c>
      <c r="V149" s="667">
        <v>0</v>
      </c>
      <c r="W149" s="668">
        <v>0</v>
      </c>
      <c r="X149" s="667">
        <v>0</v>
      </c>
      <c r="Y149" s="669">
        <v>0</v>
      </c>
      <c r="Z149" s="667">
        <v>0</v>
      </c>
      <c r="AA149" s="668">
        <v>0</v>
      </c>
      <c r="AB149" s="670"/>
    </row>
    <row r="150" spans="1:28" x14ac:dyDescent="0.3">
      <c r="A150" s="661" t="s">
        <v>542</v>
      </c>
      <c r="B150" s="662"/>
      <c r="C150" s="663">
        <v>0</v>
      </c>
      <c r="D150" s="664">
        <v>0</v>
      </c>
      <c r="E150" s="665">
        <v>0</v>
      </c>
      <c r="F150" s="665">
        <v>0</v>
      </c>
      <c r="G150" s="665">
        <v>0</v>
      </c>
      <c r="H150" s="666">
        <v>0</v>
      </c>
      <c r="I150" s="667">
        <v>0</v>
      </c>
      <c r="J150" s="671">
        <v>0</v>
      </c>
      <c r="K150" s="667">
        <v>0</v>
      </c>
      <c r="L150" s="671">
        <v>0</v>
      </c>
      <c r="M150" s="667">
        <v>0</v>
      </c>
      <c r="N150" s="668">
        <v>0</v>
      </c>
      <c r="O150" s="672"/>
      <c r="P150" s="663">
        <v>84.324192999999994</v>
      </c>
      <c r="Q150" s="664">
        <v>84.322531999999995</v>
      </c>
      <c r="R150" s="665">
        <v>0</v>
      </c>
      <c r="S150" s="665">
        <v>0</v>
      </c>
      <c r="T150" s="665">
        <v>84.322531999999995</v>
      </c>
      <c r="U150" s="666">
        <v>0</v>
      </c>
      <c r="V150" s="667">
        <v>0</v>
      </c>
      <c r="W150" s="671">
        <v>0</v>
      </c>
      <c r="X150" s="667">
        <v>0</v>
      </c>
      <c r="Y150" s="671">
        <v>0</v>
      </c>
      <c r="Z150" s="667">
        <v>0</v>
      </c>
      <c r="AA150" s="668">
        <v>0</v>
      </c>
      <c r="AB150" s="672"/>
    </row>
    <row r="151" spans="1:28" x14ac:dyDescent="0.3">
      <c r="A151" s="661" t="s">
        <v>543</v>
      </c>
      <c r="B151" s="662"/>
      <c r="C151" s="663">
        <v>7.6945839999999999</v>
      </c>
      <c r="D151" s="664">
        <v>7.6945839999999999</v>
      </c>
      <c r="E151" s="665">
        <v>0</v>
      </c>
      <c r="F151" s="665">
        <v>0</v>
      </c>
      <c r="G151" s="665">
        <v>7.6945839999999999</v>
      </c>
      <c r="H151" s="666">
        <v>0</v>
      </c>
      <c r="I151" s="667">
        <v>0</v>
      </c>
      <c r="J151" s="668">
        <v>0</v>
      </c>
      <c r="K151" s="667">
        <v>0</v>
      </c>
      <c r="L151" s="669">
        <v>0</v>
      </c>
      <c r="M151" s="667">
        <v>0</v>
      </c>
      <c r="N151" s="668">
        <v>0</v>
      </c>
      <c r="O151" s="670"/>
      <c r="P151" s="663">
        <v>94.190915000000004</v>
      </c>
      <c r="Q151" s="664">
        <v>94.188855000000004</v>
      </c>
      <c r="R151" s="665">
        <v>0</v>
      </c>
      <c r="S151" s="665">
        <v>0</v>
      </c>
      <c r="T151" s="665">
        <v>94.188855000000004</v>
      </c>
      <c r="U151" s="666">
        <v>0</v>
      </c>
      <c r="V151" s="667">
        <v>0</v>
      </c>
      <c r="W151" s="668">
        <v>0</v>
      </c>
      <c r="X151" s="667">
        <v>0</v>
      </c>
      <c r="Y151" s="669">
        <v>0</v>
      </c>
      <c r="Z151" s="667">
        <v>0</v>
      </c>
      <c r="AA151" s="668">
        <v>0</v>
      </c>
      <c r="AB151" s="670"/>
    </row>
    <row r="152" spans="1:28" x14ac:dyDescent="0.3">
      <c r="A152" s="661" t="s">
        <v>544</v>
      </c>
      <c r="B152" s="662"/>
      <c r="C152" s="663">
        <v>95.199984000000001</v>
      </c>
      <c r="D152" s="664">
        <v>95.197918000000001</v>
      </c>
      <c r="E152" s="665">
        <v>0</v>
      </c>
      <c r="F152" s="665">
        <v>0</v>
      </c>
      <c r="G152" s="665">
        <v>95.197918000000001</v>
      </c>
      <c r="H152" s="666">
        <v>0</v>
      </c>
      <c r="I152" s="667">
        <v>0</v>
      </c>
      <c r="J152" s="668">
        <v>0</v>
      </c>
      <c r="K152" s="667">
        <v>0</v>
      </c>
      <c r="L152" s="669">
        <v>0</v>
      </c>
      <c r="M152" s="667">
        <v>0</v>
      </c>
      <c r="N152" s="668">
        <v>0</v>
      </c>
      <c r="O152" s="670"/>
      <c r="P152" s="663">
        <v>0</v>
      </c>
      <c r="Q152" s="664">
        <v>0</v>
      </c>
      <c r="R152" s="665">
        <v>0</v>
      </c>
      <c r="S152" s="665">
        <v>0</v>
      </c>
      <c r="T152" s="665">
        <v>0</v>
      </c>
      <c r="U152" s="666">
        <v>0</v>
      </c>
      <c r="V152" s="667">
        <v>0</v>
      </c>
      <c r="W152" s="668">
        <v>0</v>
      </c>
      <c r="X152" s="667">
        <v>0</v>
      </c>
      <c r="Y152" s="669">
        <v>0</v>
      </c>
      <c r="Z152" s="667">
        <v>0</v>
      </c>
      <c r="AA152" s="668">
        <v>0</v>
      </c>
      <c r="AB152" s="670"/>
    </row>
    <row r="153" spans="1:28" x14ac:dyDescent="0.3">
      <c r="A153" s="661" t="s">
        <v>545</v>
      </c>
      <c r="B153" s="662"/>
      <c r="C153" s="663">
        <v>16.897358000000001</v>
      </c>
      <c r="D153" s="664">
        <v>16.896946</v>
      </c>
      <c r="E153" s="665">
        <v>0</v>
      </c>
      <c r="F153" s="665">
        <v>0</v>
      </c>
      <c r="G153" s="665">
        <v>16.896946</v>
      </c>
      <c r="H153" s="666">
        <v>0</v>
      </c>
      <c r="I153" s="667">
        <v>0</v>
      </c>
      <c r="J153" s="668">
        <v>0</v>
      </c>
      <c r="K153" s="667">
        <v>0</v>
      </c>
      <c r="L153" s="669">
        <v>0</v>
      </c>
      <c r="M153" s="667">
        <v>0</v>
      </c>
      <c r="N153" s="668">
        <v>0</v>
      </c>
      <c r="O153" s="670"/>
      <c r="P153" s="663">
        <v>203.15993700000001</v>
      </c>
      <c r="Q153" s="664">
        <v>203.13467700000001</v>
      </c>
      <c r="R153" s="665">
        <v>0</v>
      </c>
      <c r="S153" s="665">
        <v>0</v>
      </c>
      <c r="T153" s="665">
        <v>203.13467700000001</v>
      </c>
      <c r="U153" s="666">
        <v>0</v>
      </c>
      <c r="V153" s="667">
        <v>0</v>
      </c>
      <c r="W153" s="668">
        <v>0</v>
      </c>
      <c r="X153" s="667">
        <v>0</v>
      </c>
      <c r="Y153" s="669">
        <v>0</v>
      </c>
      <c r="Z153" s="667">
        <v>0</v>
      </c>
      <c r="AA153" s="668">
        <v>0</v>
      </c>
      <c r="AB153" s="670"/>
    </row>
    <row r="154" spans="1:28" x14ac:dyDescent="0.3">
      <c r="A154" s="673" t="s">
        <v>546</v>
      </c>
      <c r="B154" s="662"/>
      <c r="C154" s="674">
        <v>21.437184999999999</v>
      </c>
      <c r="D154" s="675">
        <v>21.436674</v>
      </c>
      <c r="E154" s="676">
        <v>0</v>
      </c>
      <c r="F154" s="676">
        <v>0</v>
      </c>
      <c r="G154" s="676">
        <v>21.436674</v>
      </c>
      <c r="H154" s="677">
        <v>0</v>
      </c>
      <c r="I154" s="678">
        <v>0</v>
      </c>
      <c r="J154" s="679">
        <v>0</v>
      </c>
      <c r="K154" s="678">
        <v>0</v>
      </c>
      <c r="L154" s="680">
        <v>0</v>
      </c>
      <c r="M154" s="678">
        <v>4</v>
      </c>
      <c r="N154" s="679">
        <v>0</v>
      </c>
      <c r="O154" s="681"/>
      <c r="P154" s="674">
        <v>20.037357</v>
      </c>
      <c r="Q154" s="675">
        <v>20.036849</v>
      </c>
      <c r="R154" s="676">
        <v>0</v>
      </c>
      <c r="S154" s="676">
        <v>0</v>
      </c>
      <c r="T154" s="676">
        <v>20.036849</v>
      </c>
      <c r="U154" s="677">
        <v>0</v>
      </c>
      <c r="V154" s="678">
        <v>0</v>
      </c>
      <c r="W154" s="679">
        <v>0</v>
      </c>
      <c r="X154" s="678">
        <v>0</v>
      </c>
      <c r="Y154" s="680">
        <v>0</v>
      </c>
      <c r="Z154" s="678">
        <v>4</v>
      </c>
      <c r="AA154" s="679">
        <v>0</v>
      </c>
      <c r="AB154" s="681"/>
    </row>
    <row r="155" spans="1:28" ht="12.5" thickBot="1" x14ac:dyDescent="0.35">
      <c r="A155" s="682" t="s">
        <v>292</v>
      </c>
      <c r="B155" s="683"/>
      <c r="C155" s="684">
        <f t="shared" ref="C155:N155" si="34">+C148+C149+C150+C151+C152+C153+C154</f>
        <v>152.3056</v>
      </c>
      <c r="D155" s="685">
        <f t="shared" si="34"/>
        <v>152.30254500000001</v>
      </c>
      <c r="E155" s="686">
        <f t="shared" si="34"/>
        <v>0</v>
      </c>
      <c r="F155" s="686">
        <f t="shared" si="34"/>
        <v>0</v>
      </c>
      <c r="G155" s="686">
        <f t="shared" si="34"/>
        <v>152.30254500000001</v>
      </c>
      <c r="H155" s="687">
        <f t="shared" si="34"/>
        <v>0</v>
      </c>
      <c r="I155" s="684">
        <f t="shared" si="34"/>
        <v>0</v>
      </c>
      <c r="J155" s="686">
        <f t="shared" si="34"/>
        <v>0</v>
      </c>
      <c r="K155" s="684">
        <f t="shared" si="34"/>
        <v>0</v>
      </c>
      <c r="L155" s="687">
        <f t="shared" si="34"/>
        <v>0</v>
      </c>
      <c r="M155" s="684">
        <f t="shared" si="34"/>
        <v>4</v>
      </c>
      <c r="N155" s="686">
        <f t="shared" si="34"/>
        <v>0</v>
      </c>
      <c r="O155" s="688">
        <v>71.153143999999998</v>
      </c>
      <c r="P155" s="684">
        <f t="shared" ref="P155:AA155" si="35">+P148+P149+P150+P151+P152+P153+P154</f>
        <v>427.607079</v>
      </c>
      <c r="Q155" s="685">
        <f t="shared" si="35"/>
        <v>427.57740900000005</v>
      </c>
      <c r="R155" s="686">
        <f t="shared" si="35"/>
        <v>0</v>
      </c>
      <c r="S155" s="686">
        <f t="shared" si="35"/>
        <v>0</v>
      </c>
      <c r="T155" s="686">
        <f t="shared" si="35"/>
        <v>427.57740900000005</v>
      </c>
      <c r="U155" s="687">
        <f t="shared" si="35"/>
        <v>0</v>
      </c>
      <c r="V155" s="684">
        <f t="shared" si="35"/>
        <v>0</v>
      </c>
      <c r="W155" s="686">
        <f t="shared" si="35"/>
        <v>0</v>
      </c>
      <c r="X155" s="684">
        <f t="shared" si="35"/>
        <v>0</v>
      </c>
      <c r="Y155" s="687">
        <f t="shared" si="35"/>
        <v>0</v>
      </c>
      <c r="Z155" s="684">
        <f t="shared" si="35"/>
        <v>4</v>
      </c>
      <c r="AA155" s="686">
        <f t="shared" si="35"/>
        <v>0</v>
      </c>
      <c r="AB155" s="688">
        <v>80.927474000000004</v>
      </c>
    </row>
    <row r="156" spans="1:28" x14ac:dyDescent="0.3">
      <c r="A156" s="651" t="s">
        <v>539</v>
      </c>
      <c r="B156" s="652" t="s">
        <v>564</v>
      </c>
      <c r="C156" s="689">
        <v>0</v>
      </c>
      <c r="D156" s="690">
        <v>0</v>
      </c>
      <c r="E156" s="691">
        <v>0</v>
      </c>
      <c r="F156" s="691">
        <v>0</v>
      </c>
      <c r="G156" s="691">
        <v>0</v>
      </c>
      <c r="H156" s="692">
        <v>0</v>
      </c>
      <c r="I156" s="693">
        <v>0</v>
      </c>
      <c r="J156" s="694">
        <v>0</v>
      </c>
      <c r="K156" s="693">
        <v>0</v>
      </c>
      <c r="L156" s="695">
        <v>0</v>
      </c>
      <c r="M156" s="693">
        <v>0</v>
      </c>
      <c r="N156" s="694">
        <v>0</v>
      </c>
      <c r="O156" s="696"/>
      <c r="P156" s="689">
        <v>0</v>
      </c>
      <c r="Q156" s="690">
        <v>0</v>
      </c>
      <c r="R156" s="691">
        <v>0</v>
      </c>
      <c r="S156" s="691">
        <v>0</v>
      </c>
      <c r="T156" s="691">
        <v>0</v>
      </c>
      <c r="U156" s="692">
        <v>0</v>
      </c>
      <c r="V156" s="693">
        <v>0</v>
      </c>
      <c r="W156" s="694">
        <v>0</v>
      </c>
      <c r="X156" s="693">
        <v>0</v>
      </c>
      <c r="Y156" s="695">
        <v>0</v>
      </c>
      <c r="Z156" s="693">
        <v>0</v>
      </c>
      <c r="AA156" s="694">
        <v>0</v>
      </c>
      <c r="AB156" s="696"/>
    </row>
    <row r="157" spans="1:28" x14ac:dyDescent="0.3">
      <c r="A157" s="661" t="s">
        <v>541</v>
      </c>
      <c r="B157" s="662"/>
      <c r="C157" s="697">
        <v>0</v>
      </c>
      <c r="D157" s="698">
        <v>0</v>
      </c>
      <c r="E157" s="699">
        <v>0</v>
      </c>
      <c r="F157" s="699">
        <v>0</v>
      </c>
      <c r="G157" s="699">
        <v>0</v>
      </c>
      <c r="H157" s="700">
        <v>0</v>
      </c>
      <c r="I157" s="701">
        <v>0</v>
      </c>
      <c r="J157" s="702">
        <v>0</v>
      </c>
      <c r="K157" s="701">
        <v>0</v>
      </c>
      <c r="L157" s="703">
        <v>0</v>
      </c>
      <c r="M157" s="701">
        <v>0</v>
      </c>
      <c r="N157" s="702">
        <v>0</v>
      </c>
      <c r="O157" s="704"/>
      <c r="P157" s="697">
        <v>0</v>
      </c>
      <c r="Q157" s="698">
        <v>0</v>
      </c>
      <c r="R157" s="699">
        <v>0</v>
      </c>
      <c r="S157" s="699">
        <v>0</v>
      </c>
      <c r="T157" s="699">
        <v>0</v>
      </c>
      <c r="U157" s="700">
        <v>0</v>
      </c>
      <c r="V157" s="701">
        <v>0</v>
      </c>
      <c r="W157" s="702">
        <v>0</v>
      </c>
      <c r="X157" s="701">
        <v>0</v>
      </c>
      <c r="Y157" s="703">
        <v>0</v>
      </c>
      <c r="Z157" s="701">
        <v>0</v>
      </c>
      <c r="AA157" s="702">
        <v>0</v>
      </c>
      <c r="AB157" s="704"/>
    </row>
    <row r="158" spans="1:28" x14ac:dyDescent="0.3">
      <c r="A158" s="661" t="s">
        <v>542</v>
      </c>
      <c r="B158" s="662"/>
      <c r="C158" s="697">
        <v>0</v>
      </c>
      <c r="D158" s="698">
        <v>0</v>
      </c>
      <c r="E158" s="699">
        <v>0</v>
      </c>
      <c r="F158" s="699">
        <v>0</v>
      </c>
      <c r="G158" s="699">
        <v>0</v>
      </c>
      <c r="H158" s="700">
        <v>0</v>
      </c>
      <c r="I158" s="701">
        <v>0</v>
      </c>
      <c r="J158" s="705">
        <v>0</v>
      </c>
      <c r="K158" s="701">
        <v>0</v>
      </c>
      <c r="L158" s="705">
        <v>0</v>
      </c>
      <c r="M158" s="701">
        <v>0</v>
      </c>
      <c r="N158" s="702">
        <v>0</v>
      </c>
      <c r="O158" s="706"/>
      <c r="P158" s="697">
        <v>0</v>
      </c>
      <c r="Q158" s="698">
        <v>0</v>
      </c>
      <c r="R158" s="699">
        <v>0</v>
      </c>
      <c r="S158" s="699">
        <v>0</v>
      </c>
      <c r="T158" s="699">
        <v>0</v>
      </c>
      <c r="U158" s="700">
        <v>0</v>
      </c>
      <c r="V158" s="701">
        <v>0</v>
      </c>
      <c r="W158" s="705">
        <v>0</v>
      </c>
      <c r="X158" s="701">
        <v>0</v>
      </c>
      <c r="Y158" s="705">
        <v>0</v>
      </c>
      <c r="Z158" s="701">
        <v>0</v>
      </c>
      <c r="AA158" s="702">
        <v>0</v>
      </c>
      <c r="AB158" s="706"/>
    </row>
    <row r="159" spans="1:28" x14ac:dyDescent="0.3">
      <c r="A159" s="661" t="s">
        <v>543</v>
      </c>
      <c r="B159" s="662"/>
      <c r="C159" s="697">
        <v>0</v>
      </c>
      <c r="D159" s="698">
        <v>0</v>
      </c>
      <c r="E159" s="699">
        <v>0</v>
      </c>
      <c r="F159" s="699">
        <v>0</v>
      </c>
      <c r="G159" s="699">
        <v>0</v>
      </c>
      <c r="H159" s="700">
        <v>0</v>
      </c>
      <c r="I159" s="701">
        <v>0</v>
      </c>
      <c r="J159" s="702">
        <v>0</v>
      </c>
      <c r="K159" s="701">
        <v>0</v>
      </c>
      <c r="L159" s="703">
        <v>0</v>
      </c>
      <c r="M159" s="701">
        <v>0</v>
      </c>
      <c r="N159" s="702">
        <v>0</v>
      </c>
      <c r="O159" s="704"/>
      <c r="P159" s="697">
        <v>0</v>
      </c>
      <c r="Q159" s="698">
        <v>0</v>
      </c>
      <c r="R159" s="699">
        <v>0</v>
      </c>
      <c r="S159" s="699">
        <v>0</v>
      </c>
      <c r="T159" s="699">
        <v>0</v>
      </c>
      <c r="U159" s="700">
        <v>0</v>
      </c>
      <c r="V159" s="701">
        <v>0</v>
      </c>
      <c r="W159" s="702">
        <v>0</v>
      </c>
      <c r="X159" s="701">
        <v>0</v>
      </c>
      <c r="Y159" s="703">
        <v>0</v>
      </c>
      <c r="Z159" s="701">
        <v>0</v>
      </c>
      <c r="AA159" s="702">
        <v>0</v>
      </c>
      <c r="AB159" s="704"/>
    </row>
    <row r="160" spans="1:28" x14ac:dyDescent="0.3">
      <c r="A160" s="661" t="s">
        <v>544</v>
      </c>
      <c r="B160" s="662"/>
      <c r="C160" s="697">
        <v>0</v>
      </c>
      <c r="D160" s="698">
        <v>0</v>
      </c>
      <c r="E160" s="699">
        <v>0</v>
      </c>
      <c r="F160" s="699">
        <v>0</v>
      </c>
      <c r="G160" s="699">
        <v>0</v>
      </c>
      <c r="H160" s="700">
        <v>0</v>
      </c>
      <c r="I160" s="701">
        <v>0</v>
      </c>
      <c r="J160" s="702">
        <v>0</v>
      </c>
      <c r="K160" s="701">
        <v>0</v>
      </c>
      <c r="L160" s="703">
        <v>0</v>
      </c>
      <c r="M160" s="701">
        <v>0</v>
      </c>
      <c r="N160" s="702">
        <v>0</v>
      </c>
      <c r="O160" s="704"/>
      <c r="P160" s="697">
        <v>0</v>
      </c>
      <c r="Q160" s="698">
        <v>0</v>
      </c>
      <c r="R160" s="699">
        <v>0</v>
      </c>
      <c r="S160" s="699">
        <v>0</v>
      </c>
      <c r="T160" s="699">
        <v>0</v>
      </c>
      <c r="U160" s="700">
        <v>0</v>
      </c>
      <c r="V160" s="701">
        <v>0</v>
      </c>
      <c r="W160" s="702">
        <v>0</v>
      </c>
      <c r="X160" s="701">
        <v>0</v>
      </c>
      <c r="Y160" s="703">
        <v>0</v>
      </c>
      <c r="Z160" s="701">
        <v>0</v>
      </c>
      <c r="AA160" s="702">
        <v>0</v>
      </c>
      <c r="AB160" s="704"/>
    </row>
    <row r="161" spans="1:28" x14ac:dyDescent="0.3">
      <c r="A161" s="661" t="s">
        <v>545</v>
      </c>
      <c r="B161" s="662"/>
      <c r="C161" s="697">
        <v>0</v>
      </c>
      <c r="D161" s="698">
        <v>0</v>
      </c>
      <c r="E161" s="699">
        <v>0</v>
      </c>
      <c r="F161" s="699">
        <v>0</v>
      </c>
      <c r="G161" s="699">
        <v>0</v>
      </c>
      <c r="H161" s="700">
        <v>0</v>
      </c>
      <c r="I161" s="701">
        <v>0</v>
      </c>
      <c r="J161" s="702">
        <v>0</v>
      </c>
      <c r="K161" s="701">
        <v>0</v>
      </c>
      <c r="L161" s="703">
        <v>0</v>
      </c>
      <c r="M161" s="701">
        <v>0</v>
      </c>
      <c r="N161" s="702">
        <v>0</v>
      </c>
      <c r="O161" s="704"/>
      <c r="P161" s="697">
        <v>0</v>
      </c>
      <c r="Q161" s="698">
        <v>0</v>
      </c>
      <c r="R161" s="699">
        <v>0</v>
      </c>
      <c r="S161" s="699">
        <v>0</v>
      </c>
      <c r="T161" s="699">
        <v>0</v>
      </c>
      <c r="U161" s="700">
        <v>0</v>
      </c>
      <c r="V161" s="701">
        <v>0</v>
      </c>
      <c r="W161" s="702">
        <v>0</v>
      </c>
      <c r="X161" s="701">
        <v>0</v>
      </c>
      <c r="Y161" s="703">
        <v>0</v>
      </c>
      <c r="Z161" s="701">
        <v>0</v>
      </c>
      <c r="AA161" s="702">
        <v>0</v>
      </c>
      <c r="AB161" s="704"/>
    </row>
    <row r="162" spans="1:28" x14ac:dyDescent="0.3">
      <c r="A162" s="673" t="s">
        <v>546</v>
      </c>
      <c r="B162" s="662"/>
      <c r="C162" s="707">
        <v>0</v>
      </c>
      <c r="D162" s="708">
        <v>0</v>
      </c>
      <c r="E162" s="709">
        <v>0</v>
      </c>
      <c r="F162" s="709">
        <v>0</v>
      </c>
      <c r="G162" s="709">
        <v>0</v>
      </c>
      <c r="H162" s="710">
        <v>0</v>
      </c>
      <c r="I162" s="711">
        <v>0</v>
      </c>
      <c r="J162" s="712">
        <v>0</v>
      </c>
      <c r="K162" s="711">
        <v>0</v>
      </c>
      <c r="L162" s="713">
        <v>0</v>
      </c>
      <c r="M162" s="711">
        <v>0</v>
      </c>
      <c r="N162" s="712">
        <v>0</v>
      </c>
      <c r="O162" s="714"/>
      <c r="P162" s="707">
        <v>0</v>
      </c>
      <c r="Q162" s="708">
        <v>0</v>
      </c>
      <c r="R162" s="709">
        <v>0</v>
      </c>
      <c r="S162" s="709">
        <v>0</v>
      </c>
      <c r="T162" s="709">
        <v>0</v>
      </c>
      <c r="U162" s="710">
        <v>0</v>
      </c>
      <c r="V162" s="711">
        <v>0</v>
      </c>
      <c r="W162" s="712">
        <v>0</v>
      </c>
      <c r="X162" s="711">
        <v>0</v>
      </c>
      <c r="Y162" s="713">
        <v>0</v>
      </c>
      <c r="Z162" s="711">
        <v>0</v>
      </c>
      <c r="AA162" s="712">
        <v>0</v>
      </c>
      <c r="AB162" s="714"/>
    </row>
    <row r="163" spans="1:28" ht="12.5" thickBot="1" x14ac:dyDescent="0.35">
      <c r="A163" s="682" t="s">
        <v>292</v>
      </c>
      <c r="B163" s="683"/>
      <c r="C163" s="715">
        <f t="shared" ref="C163:N163" si="36">+C156+C157+C158+C159+C160+C161+C162</f>
        <v>0</v>
      </c>
      <c r="D163" s="716">
        <f t="shared" si="36"/>
        <v>0</v>
      </c>
      <c r="E163" s="717">
        <f t="shared" si="36"/>
        <v>0</v>
      </c>
      <c r="F163" s="717">
        <f t="shared" si="36"/>
        <v>0</v>
      </c>
      <c r="G163" s="717">
        <f t="shared" si="36"/>
        <v>0</v>
      </c>
      <c r="H163" s="718">
        <f t="shared" si="36"/>
        <v>0</v>
      </c>
      <c r="I163" s="715">
        <f t="shared" si="36"/>
        <v>0</v>
      </c>
      <c r="J163" s="717">
        <f t="shared" si="36"/>
        <v>0</v>
      </c>
      <c r="K163" s="715">
        <f t="shared" si="36"/>
        <v>0</v>
      </c>
      <c r="L163" s="718">
        <f t="shared" si="36"/>
        <v>0</v>
      </c>
      <c r="M163" s="715">
        <f t="shared" si="36"/>
        <v>0</v>
      </c>
      <c r="N163" s="717">
        <f t="shared" si="36"/>
        <v>0</v>
      </c>
      <c r="O163" s="719">
        <v>0</v>
      </c>
      <c r="P163" s="715">
        <f t="shared" ref="P163:AA163" si="37">+P156+P157+P158+P159+P160+P161+P162</f>
        <v>0</v>
      </c>
      <c r="Q163" s="716">
        <f t="shared" si="37"/>
        <v>0</v>
      </c>
      <c r="R163" s="717">
        <f t="shared" si="37"/>
        <v>0</v>
      </c>
      <c r="S163" s="717">
        <f t="shared" si="37"/>
        <v>0</v>
      </c>
      <c r="T163" s="717">
        <f t="shared" si="37"/>
        <v>0</v>
      </c>
      <c r="U163" s="718">
        <f t="shared" si="37"/>
        <v>0</v>
      </c>
      <c r="V163" s="715">
        <f t="shared" si="37"/>
        <v>0</v>
      </c>
      <c r="W163" s="717">
        <f t="shared" si="37"/>
        <v>0</v>
      </c>
      <c r="X163" s="715">
        <f t="shared" si="37"/>
        <v>0</v>
      </c>
      <c r="Y163" s="718">
        <f t="shared" si="37"/>
        <v>0</v>
      </c>
      <c r="Z163" s="715">
        <f t="shared" si="37"/>
        <v>0</v>
      </c>
      <c r="AA163" s="717">
        <f t="shared" si="37"/>
        <v>0</v>
      </c>
      <c r="AB163" s="719">
        <v>0</v>
      </c>
    </row>
    <row r="164" spans="1:28" x14ac:dyDescent="0.3">
      <c r="A164" s="651" t="s">
        <v>539</v>
      </c>
      <c r="B164" s="652" t="s">
        <v>565</v>
      </c>
      <c r="C164" s="653">
        <v>13.981476000000001</v>
      </c>
      <c r="D164" s="654">
        <v>13.981453</v>
      </c>
      <c r="E164" s="655">
        <v>0</v>
      </c>
      <c r="F164" s="655">
        <v>0</v>
      </c>
      <c r="G164" s="655">
        <v>13.981453</v>
      </c>
      <c r="H164" s="656">
        <v>0</v>
      </c>
      <c r="I164" s="657">
        <v>0</v>
      </c>
      <c r="J164" s="658">
        <v>0</v>
      </c>
      <c r="K164" s="657">
        <v>0</v>
      </c>
      <c r="L164" s="659">
        <v>0</v>
      </c>
      <c r="M164" s="657">
        <v>0</v>
      </c>
      <c r="N164" s="658">
        <v>0</v>
      </c>
      <c r="O164" s="660"/>
      <c r="P164" s="653">
        <v>56.005276000000002</v>
      </c>
      <c r="Q164" s="654">
        <v>56.005125</v>
      </c>
      <c r="R164" s="655">
        <v>2.5700000000000001E-4</v>
      </c>
      <c r="S164" s="655">
        <v>0</v>
      </c>
      <c r="T164" s="655">
        <v>56.004868000000002</v>
      </c>
      <c r="U164" s="656">
        <v>0</v>
      </c>
      <c r="V164" s="657">
        <v>0</v>
      </c>
      <c r="W164" s="658">
        <v>0</v>
      </c>
      <c r="X164" s="657">
        <v>0</v>
      </c>
      <c r="Y164" s="659">
        <v>0</v>
      </c>
      <c r="Z164" s="657">
        <v>0</v>
      </c>
      <c r="AA164" s="658">
        <v>0</v>
      </c>
      <c r="AB164" s="660"/>
    </row>
    <row r="165" spans="1:28" x14ac:dyDescent="0.3">
      <c r="A165" s="661" t="s">
        <v>541</v>
      </c>
      <c r="B165" s="662"/>
      <c r="C165" s="663">
        <v>55.092433</v>
      </c>
      <c r="D165" s="664">
        <v>55.091827000000002</v>
      </c>
      <c r="E165" s="665">
        <v>2.5300000000000002E-4</v>
      </c>
      <c r="F165" s="665">
        <v>0</v>
      </c>
      <c r="G165" s="665">
        <v>55.091574000000001</v>
      </c>
      <c r="H165" s="666">
        <v>0</v>
      </c>
      <c r="I165" s="667">
        <v>0</v>
      </c>
      <c r="J165" s="668">
        <v>0</v>
      </c>
      <c r="K165" s="667">
        <v>0</v>
      </c>
      <c r="L165" s="669">
        <v>0</v>
      </c>
      <c r="M165" s="667">
        <v>0</v>
      </c>
      <c r="N165" s="668">
        <v>0</v>
      </c>
      <c r="O165" s="670"/>
      <c r="P165" s="663">
        <v>0</v>
      </c>
      <c r="Q165" s="664">
        <v>0</v>
      </c>
      <c r="R165" s="665">
        <v>0</v>
      </c>
      <c r="S165" s="665">
        <v>0</v>
      </c>
      <c r="T165" s="665">
        <v>0</v>
      </c>
      <c r="U165" s="666">
        <v>0</v>
      </c>
      <c r="V165" s="667">
        <v>0</v>
      </c>
      <c r="W165" s="668">
        <v>0</v>
      </c>
      <c r="X165" s="667">
        <v>0</v>
      </c>
      <c r="Y165" s="669">
        <v>0</v>
      </c>
      <c r="Z165" s="667">
        <v>0</v>
      </c>
      <c r="AA165" s="668">
        <v>0</v>
      </c>
      <c r="AB165" s="670"/>
    </row>
    <row r="166" spans="1:28" x14ac:dyDescent="0.3">
      <c r="A166" s="661" t="s">
        <v>542</v>
      </c>
      <c r="B166" s="662"/>
      <c r="C166" s="663">
        <v>6.4570000000000001E-3</v>
      </c>
      <c r="D166" s="664">
        <v>6.4570000000000001E-3</v>
      </c>
      <c r="E166" s="665">
        <v>6.4570000000000001E-3</v>
      </c>
      <c r="F166" s="665">
        <v>0</v>
      </c>
      <c r="G166" s="665">
        <v>0</v>
      </c>
      <c r="H166" s="666">
        <v>0</v>
      </c>
      <c r="I166" s="667">
        <v>0</v>
      </c>
      <c r="J166" s="671">
        <v>0</v>
      </c>
      <c r="K166" s="667">
        <v>0</v>
      </c>
      <c r="L166" s="671">
        <v>0</v>
      </c>
      <c r="M166" s="667">
        <v>0</v>
      </c>
      <c r="N166" s="668">
        <v>0</v>
      </c>
      <c r="O166" s="672"/>
      <c r="P166" s="663">
        <v>28.669689999999999</v>
      </c>
      <c r="Q166" s="664">
        <v>28.669087999999999</v>
      </c>
      <c r="R166" s="665">
        <v>6.4999999999999997E-3</v>
      </c>
      <c r="S166" s="665">
        <v>0</v>
      </c>
      <c r="T166" s="665">
        <v>28.662588</v>
      </c>
      <c r="U166" s="666">
        <v>0</v>
      </c>
      <c r="V166" s="667">
        <v>0</v>
      </c>
      <c r="W166" s="671">
        <v>0</v>
      </c>
      <c r="X166" s="667">
        <v>0</v>
      </c>
      <c r="Y166" s="671">
        <v>0</v>
      </c>
      <c r="Z166" s="667">
        <v>0</v>
      </c>
      <c r="AA166" s="668">
        <v>0</v>
      </c>
      <c r="AB166" s="672"/>
    </row>
    <row r="167" spans="1:28" x14ac:dyDescent="0.3">
      <c r="A167" s="661" t="s">
        <v>543</v>
      </c>
      <c r="B167" s="662"/>
      <c r="C167" s="663">
        <v>9.5243939999999991</v>
      </c>
      <c r="D167" s="664">
        <v>9.5242000000000004</v>
      </c>
      <c r="E167" s="665">
        <v>0</v>
      </c>
      <c r="F167" s="665">
        <v>0</v>
      </c>
      <c r="G167" s="665">
        <v>9.5242000000000004</v>
      </c>
      <c r="H167" s="666">
        <v>0</v>
      </c>
      <c r="I167" s="667">
        <v>0</v>
      </c>
      <c r="J167" s="668">
        <v>0</v>
      </c>
      <c r="K167" s="667">
        <v>0</v>
      </c>
      <c r="L167" s="669">
        <v>0</v>
      </c>
      <c r="M167" s="667">
        <v>0</v>
      </c>
      <c r="N167" s="668">
        <v>0</v>
      </c>
      <c r="O167" s="670"/>
      <c r="P167" s="663">
        <v>0</v>
      </c>
      <c r="Q167" s="664">
        <v>0</v>
      </c>
      <c r="R167" s="665">
        <v>0</v>
      </c>
      <c r="S167" s="665">
        <v>0</v>
      </c>
      <c r="T167" s="665">
        <v>0</v>
      </c>
      <c r="U167" s="666">
        <v>0</v>
      </c>
      <c r="V167" s="667">
        <v>0</v>
      </c>
      <c r="W167" s="668">
        <v>0</v>
      </c>
      <c r="X167" s="667">
        <v>0</v>
      </c>
      <c r="Y167" s="669">
        <v>0</v>
      </c>
      <c r="Z167" s="667">
        <v>0</v>
      </c>
      <c r="AA167" s="668">
        <v>0</v>
      </c>
      <c r="AB167" s="670"/>
    </row>
    <row r="168" spans="1:28" x14ac:dyDescent="0.3">
      <c r="A168" s="661" t="s">
        <v>544</v>
      </c>
      <c r="B168" s="662"/>
      <c r="C168" s="663">
        <v>1.9949999999999998E-3</v>
      </c>
      <c r="D168" s="664">
        <v>1.9949999999999998E-3</v>
      </c>
      <c r="E168" s="665">
        <v>1.9949999999999998E-3</v>
      </c>
      <c r="F168" s="665">
        <v>0</v>
      </c>
      <c r="G168" s="665">
        <v>0</v>
      </c>
      <c r="H168" s="666">
        <v>0</v>
      </c>
      <c r="I168" s="667">
        <v>0</v>
      </c>
      <c r="J168" s="668">
        <v>0</v>
      </c>
      <c r="K168" s="667">
        <v>0</v>
      </c>
      <c r="L168" s="669">
        <v>0</v>
      </c>
      <c r="M168" s="667">
        <v>0</v>
      </c>
      <c r="N168" s="668">
        <v>0</v>
      </c>
      <c r="O168" s="670"/>
      <c r="P168" s="663">
        <v>1.89E-3</v>
      </c>
      <c r="Q168" s="664">
        <v>1.89E-3</v>
      </c>
      <c r="R168" s="665">
        <v>1.89E-3</v>
      </c>
      <c r="S168" s="665">
        <v>0</v>
      </c>
      <c r="T168" s="665">
        <v>0</v>
      </c>
      <c r="U168" s="666">
        <v>0</v>
      </c>
      <c r="V168" s="667">
        <v>0</v>
      </c>
      <c r="W168" s="668">
        <v>0</v>
      </c>
      <c r="X168" s="667">
        <v>0</v>
      </c>
      <c r="Y168" s="669">
        <v>0</v>
      </c>
      <c r="Z168" s="667">
        <v>0</v>
      </c>
      <c r="AA168" s="668">
        <v>0</v>
      </c>
      <c r="AB168" s="670"/>
    </row>
    <row r="169" spans="1:28" x14ac:dyDescent="0.3">
      <c r="A169" s="661" t="s">
        <v>545</v>
      </c>
      <c r="B169" s="662"/>
      <c r="C169" s="663">
        <v>763.85205800000006</v>
      </c>
      <c r="D169" s="664">
        <v>763.83499600000005</v>
      </c>
      <c r="E169" s="665">
        <v>0</v>
      </c>
      <c r="F169" s="665">
        <v>0</v>
      </c>
      <c r="G169" s="665">
        <v>0</v>
      </c>
      <c r="H169" s="666">
        <v>763.83499600000005</v>
      </c>
      <c r="I169" s="667">
        <v>0</v>
      </c>
      <c r="J169" s="668">
        <v>0</v>
      </c>
      <c r="K169" s="667">
        <v>0</v>
      </c>
      <c r="L169" s="669">
        <v>0</v>
      </c>
      <c r="M169" s="667">
        <v>0</v>
      </c>
      <c r="N169" s="668">
        <v>0</v>
      </c>
      <c r="O169" s="670"/>
      <c r="P169" s="663">
        <v>831.75704800000005</v>
      </c>
      <c r="Q169" s="664">
        <v>811.70037600000001</v>
      </c>
      <c r="R169" s="665">
        <v>51.101999999999997</v>
      </c>
      <c r="S169" s="665">
        <v>0</v>
      </c>
      <c r="T169" s="665">
        <v>35.06803</v>
      </c>
      <c r="U169" s="666">
        <v>745.56921999999997</v>
      </c>
      <c r="V169" s="667">
        <v>0</v>
      </c>
      <c r="W169" s="668">
        <v>0</v>
      </c>
      <c r="X169" s="667">
        <v>0</v>
      </c>
      <c r="Y169" s="669">
        <v>0</v>
      </c>
      <c r="Z169" s="667">
        <v>0</v>
      </c>
      <c r="AA169" s="668">
        <v>0</v>
      </c>
      <c r="AB169" s="670"/>
    </row>
    <row r="170" spans="1:28" x14ac:dyDescent="0.3">
      <c r="A170" s="673" t="s">
        <v>546</v>
      </c>
      <c r="B170" s="662"/>
      <c r="C170" s="674">
        <v>67.849115999999995</v>
      </c>
      <c r="D170" s="675">
        <v>67.849115999999995</v>
      </c>
      <c r="E170" s="676">
        <v>67.849115999999995</v>
      </c>
      <c r="F170" s="676">
        <v>0</v>
      </c>
      <c r="G170" s="676">
        <v>0</v>
      </c>
      <c r="H170" s="677">
        <v>0</v>
      </c>
      <c r="I170" s="678">
        <v>0</v>
      </c>
      <c r="J170" s="679">
        <v>0</v>
      </c>
      <c r="K170" s="678">
        <v>0</v>
      </c>
      <c r="L170" s="680">
        <v>0</v>
      </c>
      <c r="M170" s="678">
        <v>0</v>
      </c>
      <c r="N170" s="679">
        <v>0</v>
      </c>
      <c r="O170" s="681"/>
      <c r="P170" s="674">
        <v>76.784400000000005</v>
      </c>
      <c r="Q170" s="675">
        <v>71.998911000000007</v>
      </c>
      <c r="R170" s="676">
        <v>76.784400000000005</v>
      </c>
      <c r="S170" s="676">
        <v>0</v>
      </c>
      <c r="T170" s="676">
        <v>0</v>
      </c>
      <c r="U170" s="677">
        <v>0</v>
      </c>
      <c r="V170" s="678">
        <v>0</v>
      </c>
      <c r="W170" s="679">
        <v>0</v>
      </c>
      <c r="X170" s="678">
        <v>0</v>
      </c>
      <c r="Y170" s="680">
        <v>0</v>
      </c>
      <c r="Z170" s="678">
        <v>0</v>
      </c>
      <c r="AA170" s="679">
        <v>0</v>
      </c>
      <c r="AB170" s="681"/>
    </row>
    <row r="171" spans="1:28" ht="12.5" thickBot="1" x14ac:dyDescent="0.35">
      <c r="A171" s="682" t="s">
        <v>292</v>
      </c>
      <c r="B171" s="683"/>
      <c r="C171" s="684">
        <f t="shared" ref="C171:N171" si="38">+C164+C165+C166+C167+C168+C169+C170</f>
        <v>910.30792900000006</v>
      </c>
      <c r="D171" s="685">
        <f t="shared" si="38"/>
        <v>910.29004399999997</v>
      </c>
      <c r="E171" s="686">
        <f t="shared" si="38"/>
        <v>67.857821000000001</v>
      </c>
      <c r="F171" s="686">
        <f t="shared" si="38"/>
        <v>0</v>
      </c>
      <c r="G171" s="686">
        <f t="shared" si="38"/>
        <v>78.597227000000004</v>
      </c>
      <c r="H171" s="687">
        <f t="shared" si="38"/>
        <v>763.83499600000005</v>
      </c>
      <c r="I171" s="684">
        <f t="shared" si="38"/>
        <v>0</v>
      </c>
      <c r="J171" s="686">
        <f t="shared" si="38"/>
        <v>0</v>
      </c>
      <c r="K171" s="684">
        <f t="shared" si="38"/>
        <v>0</v>
      </c>
      <c r="L171" s="687">
        <f t="shared" si="38"/>
        <v>0</v>
      </c>
      <c r="M171" s="684">
        <f t="shared" si="38"/>
        <v>0</v>
      </c>
      <c r="N171" s="686">
        <f t="shared" si="38"/>
        <v>0</v>
      </c>
      <c r="O171" s="688">
        <v>0</v>
      </c>
      <c r="P171" s="684">
        <f t="shared" ref="P171:AA171" si="39">+P164+P165+P166+P167+P168+P169+P170</f>
        <v>993.2183040000001</v>
      </c>
      <c r="Q171" s="685">
        <f t="shared" si="39"/>
        <v>968.37539000000004</v>
      </c>
      <c r="R171" s="686">
        <f t="shared" si="39"/>
        <v>127.89504700000001</v>
      </c>
      <c r="S171" s="686">
        <f t="shared" si="39"/>
        <v>0</v>
      </c>
      <c r="T171" s="686">
        <f t="shared" si="39"/>
        <v>119.73548600000001</v>
      </c>
      <c r="U171" s="687">
        <f t="shared" si="39"/>
        <v>745.56921999999997</v>
      </c>
      <c r="V171" s="684">
        <f t="shared" si="39"/>
        <v>0</v>
      </c>
      <c r="W171" s="686">
        <f t="shared" si="39"/>
        <v>0</v>
      </c>
      <c r="X171" s="684">
        <f t="shared" si="39"/>
        <v>0</v>
      </c>
      <c r="Y171" s="687">
        <f t="shared" si="39"/>
        <v>0</v>
      </c>
      <c r="Z171" s="684">
        <f t="shared" si="39"/>
        <v>0</v>
      </c>
      <c r="AA171" s="686">
        <f t="shared" si="39"/>
        <v>0</v>
      </c>
      <c r="AB171" s="688">
        <v>0</v>
      </c>
    </row>
    <row r="172" spans="1:28" x14ac:dyDescent="0.3">
      <c r="A172" s="651" t="s">
        <v>539</v>
      </c>
      <c r="B172" s="652" t="s">
        <v>566</v>
      </c>
      <c r="C172" s="653">
        <v>2.7657210000000001</v>
      </c>
      <c r="D172" s="654">
        <v>2.7656350000000001</v>
      </c>
      <c r="E172" s="655">
        <v>0</v>
      </c>
      <c r="F172" s="655">
        <v>0</v>
      </c>
      <c r="G172" s="655">
        <v>0</v>
      </c>
      <c r="H172" s="656">
        <v>2.7656350000000001</v>
      </c>
      <c r="I172" s="657">
        <v>0</v>
      </c>
      <c r="J172" s="658">
        <v>0</v>
      </c>
      <c r="K172" s="657">
        <v>0</v>
      </c>
      <c r="L172" s="659">
        <v>0</v>
      </c>
      <c r="M172" s="657">
        <v>0</v>
      </c>
      <c r="N172" s="658">
        <v>0</v>
      </c>
      <c r="O172" s="660"/>
      <c r="P172" s="653">
        <v>0</v>
      </c>
      <c r="Q172" s="654">
        <v>0</v>
      </c>
      <c r="R172" s="655">
        <v>0</v>
      </c>
      <c r="S172" s="655">
        <v>0</v>
      </c>
      <c r="T172" s="655">
        <v>0</v>
      </c>
      <c r="U172" s="656">
        <v>0</v>
      </c>
      <c r="V172" s="657">
        <v>0</v>
      </c>
      <c r="W172" s="658">
        <v>0</v>
      </c>
      <c r="X172" s="657">
        <v>0</v>
      </c>
      <c r="Y172" s="659">
        <v>0</v>
      </c>
      <c r="Z172" s="657">
        <v>0</v>
      </c>
      <c r="AA172" s="658">
        <v>0</v>
      </c>
      <c r="AB172" s="660"/>
    </row>
    <row r="173" spans="1:28" x14ac:dyDescent="0.3">
      <c r="A173" s="661" t="s">
        <v>541</v>
      </c>
      <c r="B173" s="662"/>
      <c r="C173" s="663">
        <v>0</v>
      </c>
      <c r="D173" s="664">
        <v>0</v>
      </c>
      <c r="E173" s="665">
        <v>0</v>
      </c>
      <c r="F173" s="665">
        <v>0</v>
      </c>
      <c r="G173" s="665">
        <v>0</v>
      </c>
      <c r="H173" s="666">
        <v>0</v>
      </c>
      <c r="I173" s="667">
        <v>0</v>
      </c>
      <c r="J173" s="668">
        <v>0</v>
      </c>
      <c r="K173" s="667">
        <v>0</v>
      </c>
      <c r="L173" s="669">
        <v>0</v>
      </c>
      <c r="M173" s="667">
        <v>0</v>
      </c>
      <c r="N173" s="668">
        <v>0</v>
      </c>
      <c r="O173" s="670"/>
      <c r="P173" s="663">
        <v>43.827294999999999</v>
      </c>
      <c r="Q173" s="664">
        <v>43.820999999999998</v>
      </c>
      <c r="R173" s="665">
        <v>0</v>
      </c>
      <c r="S173" s="665">
        <v>0</v>
      </c>
      <c r="T173" s="665">
        <v>43.820999999999998</v>
      </c>
      <c r="U173" s="666">
        <v>0</v>
      </c>
      <c r="V173" s="667">
        <v>0</v>
      </c>
      <c r="W173" s="668">
        <v>0</v>
      </c>
      <c r="X173" s="667">
        <v>0</v>
      </c>
      <c r="Y173" s="669">
        <v>0</v>
      </c>
      <c r="Z173" s="667">
        <v>0</v>
      </c>
      <c r="AA173" s="668">
        <v>0</v>
      </c>
      <c r="AB173" s="670"/>
    </row>
    <row r="174" spans="1:28" x14ac:dyDescent="0.3">
      <c r="A174" s="661" t="s">
        <v>542</v>
      </c>
      <c r="B174" s="662"/>
      <c r="C174" s="663">
        <v>49.661113</v>
      </c>
      <c r="D174" s="664">
        <v>49.652720000000002</v>
      </c>
      <c r="E174" s="665">
        <v>6.3267199999999999</v>
      </c>
      <c r="F174" s="665">
        <v>0</v>
      </c>
      <c r="G174" s="665">
        <v>43.326000000000001</v>
      </c>
      <c r="H174" s="666">
        <v>0</v>
      </c>
      <c r="I174" s="667">
        <v>0</v>
      </c>
      <c r="J174" s="671">
        <v>0</v>
      </c>
      <c r="K174" s="667">
        <v>0</v>
      </c>
      <c r="L174" s="671">
        <v>0</v>
      </c>
      <c r="M174" s="667">
        <v>0</v>
      </c>
      <c r="N174" s="668">
        <v>0</v>
      </c>
      <c r="O174" s="672"/>
      <c r="P174" s="663">
        <v>0</v>
      </c>
      <c r="Q174" s="664">
        <v>0</v>
      </c>
      <c r="R174" s="665">
        <v>0</v>
      </c>
      <c r="S174" s="665">
        <v>0</v>
      </c>
      <c r="T174" s="665">
        <v>0</v>
      </c>
      <c r="U174" s="666">
        <v>0</v>
      </c>
      <c r="V174" s="667">
        <v>0</v>
      </c>
      <c r="W174" s="671">
        <v>0</v>
      </c>
      <c r="X174" s="667">
        <v>0</v>
      </c>
      <c r="Y174" s="671">
        <v>0</v>
      </c>
      <c r="Z174" s="667">
        <v>0</v>
      </c>
      <c r="AA174" s="668">
        <v>0</v>
      </c>
      <c r="AB174" s="672"/>
    </row>
    <row r="175" spans="1:28" x14ac:dyDescent="0.3">
      <c r="A175" s="661" t="s">
        <v>543</v>
      </c>
      <c r="B175" s="662"/>
      <c r="C175" s="663">
        <v>23.901129000000001</v>
      </c>
      <c r="D175" s="664">
        <v>23.895658999999998</v>
      </c>
      <c r="E175" s="665">
        <v>0</v>
      </c>
      <c r="F175" s="665">
        <v>0</v>
      </c>
      <c r="G175" s="665">
        <v>0</v>
      </c>
      <c r="H175" s="666">
        <v>23.895658999999998</v>
      </c>
      <c r="I175" s="667">
        <v>0</v>
      </c>
      <c r="J175" s="668">
        <v>0</v>
      </c>
      <c r="K175" s="667">
        <v>0</v>
      </c>
      <c r="L175" s="669">
        <v>0</v>
      </c>
      <c r="M175" s="667">
        <v>0</v>
      </c>
      <c r="N175" s="668">
        <v>0</v>
      </c>
      <c r="O175" s="670"/>
      <c r="P175" s="663">
        <v>13.452119</v>
      </c>
      <c r="Q175" s="664">
        <v>13.449128999999999</v>
      </c>
      <c r="R175" s="665">
        <v>0</v>
      </c>
      <c r="S175" s="665">
        <v>0</v>
      </c>
      <c r="T175" s="665">
        <v>0</v>
      </c>
      <c r="U175" s="666">
        <v>13.449128999999999</v>
      </c>
      <c r="V175" s="667">
        <v>0</v>
      </c>
      <c r="W175" s="668">
        <v>0</v>
      </c>
      <c r="X175" s="667">
        <v>0</v>
      </c>
      <c r="Y175" s="669">
        <v>0</v>
      </c>
      <c r="Z175" s="667">
        <v>0</v>
      </c>
      <c r="AA175" s="668">
        <v>0</v>
      </c>
      <c r="AB175" s="670"/>
    </row>
    <row r="176" spans="1:28" x14ac:dyDescent="0.3">
      <c r="A176" s="661" t="s">
        <v>544</v>
      </c>
      <c r="B176" s="662"/>
      <c r="C176" s="663">
        <v>0.198238</v>
      </c>
      <c r="D176" s="664">
        <v>0.198238</v>
      </c>
      <c r="E176" s="665">
        <v>0.198238</v>
      </c>
      <c r="F176" s="665">
        <v>0</v>
      </c>
      <c r="G176" s="665">
        <v>0</v>
      </c>
      <c r="H176" s="666">
        <v>0</v>
      </c>
      <c r="I176" s="667">
        <v>0</v>
      </c>
      <c r="J176" s="668">
        <v>0</v>
      </c>
      <c r="K176" s="667">
        <v>0</v>
      </c>
      <c r="L176" s="669">
        <v>0</v>
      </c>
      <c r="M176" s="667">
        <v>0</v>
      </c>
      <c r="N176" s="668">
        <v>0</v>
      </c>
      <c r="O176" s="670"/>
      <c r="P176" s="663">
        <v>0.25111</v>
      </c>
      <c r="Q176" s="664">
        <v>0.25111</v>
      </c>
      <c r="R176" s="665">
        <v>0.25111</v>
      </c>
      <c r="S176" s="665">
        <v>0</v>
      </c>
      <c r="T176" s="665">
        <v>0</v>
      </c>
      <c r="U176" s="666">
        <v>0</v>
      </c>
      <c r="V176" s="667">
        <v>0</v>
      </c>
      <c r="W176" s="668">
        <v>0</v>
      </c>
      <c r="X176" s="667">
        <v>0</v>
      </c>
      <c r="Y176" s="669">
        <v>0</v>
      </c>
      <c r="Z176" s="667">
        <v>0</v>
      </c>
      <c r="AA176" s="668">
        <v>0</v>
      </c>
      <c r="AB176" s="670"/>
    </row>
    <row r="177" spans="1:28" x14ac:dyDescent="0.3">
      <c r="A177" s="661" t="s">
        <v>545</v>
      </c>
      <c r="B177" s="662"/>
      <c r="C177" s="663">
        <v>0.46306799999999998</v>
      </c>
      <c r="D177" s="664">
        <v>0.46306799999999998</v>
      </c>
      <c r="E177" s="665">
        <v>0.46306799999999998</v>
      </c>
      <c r="F177" s="665">
        <v>0</v>
      </c>
      <c r="G177" s="665">
        <v>0</v>
      </c>
      <c r="H177" s="666">
        <v>0</v>
      </c>
      <c r="I177" s="667">
        <v>0</v>
      </c>
      <c r="J177" s="668">
        <v>0</v>
      </c>
      <c r="K177" s="667">
        <v>0</v>
      </c>
      <c r="L177" s="669">
        <v>0</v>
      </c>
      <c r="M177" s="667">
        <v>0</v>
      </c>
      <c r="N177" s="668">
        <v>0</v>
      </c>
      <c r="O177" s="670"/>
      <c r="P177" s="663">
        <v>49.233685999999999</v>
      </c>
      <c r="Q177" s="664">
        <v>49.222096999999998</v>
      </c>
      <c r="R177" s="665">
        <v>0</v>
      </c>
      <c r="S177" s="665">
        <v>0</v>
      </c>
      <c r="T177" s="665">
        <v>24.500129000000001</v>
      </c>
      <c r="U177" s="666">
        <v>24.721968</v>
      </c>
      <c r="V177" s="667">
        <v>0</v>
      </c>
      <c r="W177" s="668">
        <v>0</v>
      </c>
      <c r="X177" s="667">
        <v>0</v>
      </c>
      <c r="Y177" s="669">
        <v>0</v>
      </c>
      <c r="Z177" s="667">
        <v>0</v>
      </c>
      <c r="AA177" s="668">
        <v>0</v>
      </c>
      <c r="AB177" s="670"/>
    </row>
    <row r="178" spans="1:28" x14ac:dyDescent="0.3">
      <c r="A178" s="673" t="s">
        <v>546</v>
      </c>
      <c r="B178" s="662"/>
      <c r="C178" s="674">
        <v>18.820484</v>
      </c>
      <c r="D178" s="675">
        <v>18.814820999999998</v>
      </c>
      <c r="E178" s="676">
        <v>0</v>
      </c>
      <c r="F178" s="676">
        <v>0</v>
      </c>
      <c r="G178" s="676">
        <v>18.814820999999998</v>
      </c>
      <c r="H178" s="677">
        <v>0</v>
      </c>
      <c r="I178" s="678">
        <v>0</v>
      </c>
      <c r="J178" s="679">
        <v>0</v>
      </c>
      <c r="K178" s="678">
        <v>0</v>
      </c>
      <c r="L178" s="680">
        <v>0</v>
      </c>
      <c r="M178" s="678">
        <v>0</v>
      </c>
      <c r="N178" s="679">
        <v>0</v>
      </c>
      <c r="O178" s="681"/>
      <c r="P178" s="674">
        <v>169.941551</v>
      </c>
      <c r="Q178" s="675">
        <v>169.89997199999999</v>
      </c>
      <c r="R178" s="676">
        <v>0</v>
      </c>
      <c r="S178" s="676">
        <v>0</v>
      </c>
      <c r="T178" s="676">
        <v>18.257546000000001</v>
      </c>
      <c r="U178" s="677">
        <v>151.642426</v>
      </c>
      <c r="V178" s="678">
        <v>0</v>
      </c>
      <c r="W178" s="679">
        <v>0</v>
      </c>
      <c r="X178" s="678">
        <v>0</v>
      </c>
      <c r="Y178" s="680">
        <v>0</v>
      </c>
      <c r="Z178" s="678">
        <v>0</v>
      </c>
      <c r="AA178" s="679">
        <v>0</v>
      </c>
      <c r="AB178" s="681"/>
    </row>
    <row r="179" spans="1:28" ht="12.5" thickBot="1" x14ac:dyDescent="0.35">
      <c r="A179" s="682" t="s">
        <v>292</v>
      </c>
      <c r="B179" s="683"/>
      <c r="C179" s="684">
        <f t="shared" ref="C179:N179" si="40">+C172+C173+C174+C175+C176+C177+C178</f>
        <v>95.809753000000001</v>
      </c>
      <c r="D179" s="685">
        <f t="shared" si="40"/>
        <v>95.790141000000006</v>
      </c>
      <c r="E179" s="686">
        <f t="shared" si="40"/>
        <v>6.9880259999999996</v>
      </c>
      <c r="F179" s="686">
        <f t="shared" si="40"/>
        <v>0</v>
      </c>
      <c r="G179" s="686">
        <f t="shared" si="40"/>
        <v>62.140821000000003</v>
      </c>
      <c r="H179" s="687">
        <f t="shared" si="40"/>
        <v>26.661293999999998</v>
      </c>
      <c r="I179" s="684">
        <f t="shared" si="40"/>
        <v>0</v>
      </c>
      <c r="J179" s="686">
        <f t="shared" si="40"/>
        <v>0</v>
      </c>
      <c r="K179" s="684">
        <f t="shared" si="40"/>
        <v>0</v>
      </c>
      <c r="L179" s="687">
        <f t="shared" si="40"/>
        <v>0</v>
      </c>
      <c r="M179" s="684">
        <f t="shared" si="40"/>
        <v>0</v>
      </c>
      <c r="N179" s="686">
        <f t="shared" si="40"/>
        <v>0</v>
      </c>
      <c r="O179" s="688">
        <v>7.8178919999999996</v>
      </c>
      <c r="P179" s="684">
        <f t="shared" ref="P179:AA179" si="41">+P172+P173+P174+P175+P176+P177+P178</f>
        <v>276.705761</v>
      </c>
      <c r="Q179" s="685">
        <f t="shared" si="41"/>
        <v>276.64330799999999</v>
      </c>
      <c r="R179" s="686">
        <f t="shared" si="41"/>
        <v>0.25111</v>
      </c>
      <c r="S179" s="686">
        <f t="shared" si="41"/>
        <v>0</v>
      </c>
      <c r="T179" s="686">
        <f t="shared" si="41"/>
        <v>86.578675000000004</v>
      </c>
      <c r="U179" s="687">
        <f t="shared" si="41"/>
        <v>189.813523</v>
      </c>
      <c r="V179" s="684">
        <f t="shared" si="41"/>
        <v>0</v>
      </c>
      <c r="W179" s="686">
        <f t="shared" si="41"/>
        <v>0</v>
      </c>
      <c r="X179" s="684">
        <f t="shared" si="41"/>
        <v>0</v>
      </c>
      <c r="Y179" s="687">
        <f t="shared" si="41"/>
        <v>0</v>
      </c>
      <c r="Z179" s="684">
        <f t="shared" si="41"/>
        <v>0</v>
      </c>
      <c r="AA179" s="686">
        <f t="shared" si="41"/>
        <v>0</v>
      </c>
      <c r="AB179" s="688">
        <v>41.220579000000001</v>
      </c>
    </row>
    <row r="180" spans="1:28" x14ac:dyDescent="0.3">
      <c r="A180" s="651" t="s">
        <v>539</v>
      </c>
      <c r="B180" s="652" t="s">
        <v>567</v>
      </c>
      <c r="C180" s="653">
        <v>0</v>
      </c>
      <c r="D180" s="654">
        <v>0</v>
      </c>
      <c r="E180" s="655">
        <v>0</v>
      </c>
      <c r="F180" s="655">
        <v>0</v>
      </c>
      <c r="G180" s="655">
        <v>0</v>
      </c>
      <c r="H180" s="656">
        <v>0</v>
      </c>
      <c r="I180" s="657">
        <v>0</v>
      </c>
      <c r="J180" s="658">
        <v>0</v>
      </c>
      <c r="K180" s="657">
        <v>0</v>
      </c>
      <c r="L180" s="659">
        <v>0</v>
      </c>
      <c r="M180" s="657">
        <v>0</v>
      </c>
      <c r="N180" s="658">
        <v>0</v>
      </c>
      <c r="O180" s="660"/>
      <c r="P180" s="653">
        <v>0</v>
      </c>
      <c r="Q180" s="654">
        <v>0</v>
      </c>
      <c r="R180" s="655">
        <v>0</v>
      </c>
      <c r="S180" s="655">
        <v>0</v>
      </c>
      <c r="T180" s="655">
        <v>0</v>
      </c>
      <c r="U180" s="656">
        <v>0</v>
      </c>
      <c r="V180" s="657">
        <v>0</v>
      </c>
      <c r="W180" s="658">
        <v>0</v>
      </c>
      <c r="X180" s="657">
        <v>0</v>
      </c>
      <c r="Y180" s="659">
        <v>0</v>
      </c>
      <c r="Z180" s="657">
        <v>0</v>
      </c>
      <c r="AA180" s="658">
        <v>0</v>
      </c>
      <c r="AB180" s="660"/>
    </row>
    <row r="181" spans="1:28" x14ac:dyDescent="0.3">
      <c r="A181" s="661" t="s">
        <v>541</v>
      </c>
      <c r="B181" s="662"/>
      <c r="C181" s="663">
        <v>0</v>
      </c>
      <c r="D181" s="664">
        <v>0</v>
      </c>
      <c r="E181" s="665">
        <v>0</v>
      </c>
      <c r="F181" s="665">
        <v>0</v>
      </c>
      <c r="G181" s="665">
        <v>0</v>
      </c>
      <c r="H181" s="666">
        <v>0</v>
      </c>
      <c r="I181" s="667">
        <v>0</v>
      </c>
      <c r="J181" s="668">
        <v>0</v>
      </c>
      <c r="K181" s="667">
        <v>0</v>
      </c>
      <c r="L181" s="669">
        <v>0</v>
      </c>
      <c r="M181" s="667">
        <v>0</v>
      </c>
      <c r="N181" s="668">
        <v>0</v>
      </c>
      <c r="O181" s="670"/>
      <c r="P181" s="663">
        <v>0</v>
      </c>
      <c r="Q181" s="664">
        <v>0</v>
      </c>
      <c r="R181" s="665">
        <v>0</v>
      </c>
      <c r="S181" s="665">
        <v>0</v>
      </c>
      <c r="T181" s="665">
        <v>0</v>
      </c>
      <c r="U181" s="666">
        <v>0</v>
      </c>
      <c r="V181" s="667">
        <v>0</v>
      </c>
      <c r="W181" s="668">
        <v>0</v>
      </c>
      <c r="X181" s="667">
        <v>0</v>
      </c>
      <c r="Y181" s="669">
        <v>0</v>
      </c>
      <c r="Z181" s="667">
        <v>0</v>
      </c>
      <c r="AA181" s="668">
        <v>0</v>
      </c>
      <c r="AB181" s="670"/>
    </row>
    <row r="182" spans="1:28" x14ac:dyDescent="0.3">
      <c r="A182" s="661" t="s">
        <v>542</v>
      </c>
      <c r="B182" s="662"/>
      <c r="C182" s="663">
        <v>0</v>
      </c>
      <c r="D182" s="664">
        <v>0</v>
      </c>
      <c r="E182" s="665">
        <v>0</v>
      </c>
      <c r="F182" s="665">
        <v>0</v>
      </c>
      <c r="G182" s="665">
        <v>0</v>
      </c>
      <c r="H182" s="666">
        <v>0</v>
      </c>
      <c r="I182" s="667">
        <v>0</v>
      </c>
      <c r="J182" s="671">
        <v>0</v>
      </c>
      <c r="K182" s="667">
        <v>0</v>
      </c>
      <c r="L182" s="671">
        <v>0</v>
      </c>
      <c r="M182" s="667">
        <v>0</v>
      </c>
      <c r="N182" s="668">
        <v>0</v>
      </c>
      <c r="O182" s="672"/>
      <c r="P182" s="663">
        <v>0</v>
      </c>
      <c r="Q182" s="664">
        <v>0</v>
      </c>
      <c r="R182" s="665">
        <v>0</v>
      </c>
      <c r="S182" s="665">
        <v>0</v>
      </c>
      <c r="T182" s="665">
        <v>0</v>
      </c>
      <c r="U182" s="666">
        <v>0</v>
      </c>
      <c r="V182" s="667">
        <v>0</v>
      </c>
      <c r="W182" s="671">
        <v>0</v>
      </c>
      <c r="X182" s="667">
        <v>0</v>
      </c>
      <c r="Y182" s="671">
        <v>0</v>
      </c>
      <c r="Z182" s="667">
        <v>0</v>
      </c>
      <c r="AA182" s="668">
        <v>0</v>
      </c>
      <c r="AB182" s="672"/>
    </row>
    <row r="183" spans="1:28" x14ac:dyDescent="0.3">
      <c r="A183" s="661" t="s">
        <v>543</v>
      </c>
      <c r="B183" s="662"/>
      <c r="C183" s="663">
        <v>0</v>
      </c>
      <c r="D183" s="664">
        <v>0</v>
      </c>
      <c r="E183" s="665">
        <v>0</v>
      </c>
      <c r="F183" s="665">
        <v>0</v>
      </c>
      <c r="G183" s="665">
        <v>0</v>
      </c>
      <c r="H183" s="666">
        <v>0</v>
      </c>
      <c r="I183" s="667">
        <v>0</v>
      </c>
      <c r="J183" s="668">
        <v>0</v>
      </c>
      <c r="K183" s="667">
        <v>0</v>
      </c>
      <c r="L183" s="669">
        <v>0</v>
      </c>
      <c r="M183" s="667">
        <v>0</v>
      </c>
      <c r="N183" s="668">
        <v>0</v>
      </c>
      <c r="O183" s="670"/>
      <c r="P183" s="663">
        <v>0</v>
      </c>
      <c r="Q183" s="664">
        <v>0</v>
      </c>
      <c r="R183" s="665">
        <v>0</v>
      </c>
      <c r="S183" s="665">
        <v>0</v>
      </c>
      <c r="T183" s="665">
        <v>0</v>
      </c>
      <c r="U183" s="666">
        <v>0</v>
      </c>
      <c r="V183" s="667">
        <v>0</v>
      </c>
      <c r="W183" s="668">
        <v>0</v>
      </c>
      <c r="X183" s="667">
        <v>0</v>
      </c>
      <c r="Y183" s="669">
        <v>0</v>
      </c>
      <c r="Z183" s="667">
        <v>0</v>
      </c>
      <c r="AA183" s="668">
        <v>0</v>
      </c>
      <c r="AB183" s="670"/>
    </row>
    <row r="184" spans="1:28" x14ac:dyDescent="0.3">
      <c r="A184" s="661" t="s">
        <v>544</v>
      </c>
      <c r="B184" s="662"/>
      <c r="C184" s="663">
        <v>186.73601500000001</v>
      </c>
      <c r="D184" s="664">
        <v>186.68427600000001</v>
      </c>
      <c r="E184" s="665">
        <v>0</v>
      </c>
      <c r="F184" s="665">
        <v>0</v>
      </c>
      <c r="G184" s="665">
        <v>0</v>
      </c>
      <c r="H184" s="666">
        <v>186.68427600000001</v>
      </c>
      <c r="I184" s="667">
        <v>0</v>
      </c>
      <c r="J184" s="668">
        <v>0</v>
      </c>
      <c r="K184" s="667">
        <v>0</v>
      </c>
      <c r="L184" s="669">
        <v>0</v>
      </c>
      <c r="M184" s="667">
        <v>0</v>
      </c>
      <c r="N184" s="668">
        <v>0</v>
      </c>
      <c r="O184" s="670"/>
      <c r="P184" s="663">
        <v>271.64577300000002</v>
      </c>
      <c r="Q184" s="664">
        <v>271.61053299999998</v>
      </c>
      <c r="R184" s="665">
        <v>0</v>
      </c>
      <c r="S184" s="665">
        <v>0</v>
      </c>
      <c r="T184" s="665">
        <v>0</v>
      </c>
      <c r="U184" s="666">
        <v>271.61053299999998</v>
      </c>
      <c r="V184" s="667">
        <v>0</v>
      </c>
      <c r="W184" s="668">
        <v>0</v>
      </c>
      <c r="X184" s="667">
        <v>0</v>
      </c>
      <c r="Y184" s="669">
        <v>0</v>
      </c>
      <c r="Z184" s="667">
        <v>0</v>
      </c>
      <c r="AA184" s="668">
        <v>0</v>
      </c>
      <c r="AB184" s="670"/>
    </row>
    <row r="185" spans="1:28" x14ac:dyDescent="0.3">
      <c r="A185" s="661" t="s">
        <v>545</v>
      </c>
      <c r="B185" s="662"/>
      <c r="C185" s="663">
        <v>444.432571</v>
      </c>
      <c r="D185" s="664">
        <v>442.48891900000001</v>
      </c>
      <c r="E185" s="665">
        <v>0</v>
      </c>
      <c r="F185" s="665">
        <v>0</v>
      </c>
      <c r="G185" s="665">
        <v>187.41646499999999</v>
      </c>
      <c r="H185" s="666">
        <v>255.07245399999999</v>
      </c>
      <c r="I185" s="667">
        <v>0</v>
      </c>
      <c r="J185" s="668">
        <v>0</v>
      </c>
      <c r="K185" s="667">
        <v>0</v>
      </c>
      <c r="L185" s="669">
        <v>0</v>
      </c>
      <c r="M185" s="667">
        <v>0</v>
      </c>
      <c r="N185" s="668">
        <v>0</v>
      </c>
      <c r="O185" s="670"/>
      <c r="P185" s="663">
        <v>345.55290000000002</v>
      </c>
      <c r="Q185" s="664">
        <v>345.39516600000002</v>
      </c>
      <c r="R185" s="665">
        <v>0</v>
      </c>
      <c r="S185" s="665">
        <v>0</v>
      </c>
      <c r="T185" s="665">
        <v>184.59412499999999</v>
      </c>
      <c r="U185" s="666">
        <v>160.801041</v>
      </c>
      <c r="V185" s="667">
        <v>0</v>
      </c>
      <c r="W185" s="668">
        <v>0</v>
      </c>
      <c r="X185" s="667">
        <v>0</v>
      </c>
      <c r="Y185" s="669">
        <v>0</v>
      </c>
      <c r="Z185" s="667">
        <v>0</v>
      </c>
      <c r="AA185" s="668">
        <v>0</v>
      </c>
      <c r="AB185" s="670"/>
    </row>
    <row r="186" spans="1:28" x14ac:dyDescent="0.3">
      <c r="A186" s="673" t="s">
        <v>546</v>
      </c>
      <c r="B186" s="662"/>
      <c r="C186" s="674">
        <v>162.324378</v>
      </c>
      <c r="D186" s="675">
        <v>162.27307300000001</v>
      </c>
      <c r="E186" s="676">
        <v>1.5754000000000001E-2</v>
      </c>
      <c r="F186" s="676">
        <v>0</v>
      </c>
      <c r="G186" s="676">
        <v>162.257319</v>
      </c>
      <c r="H186" s="677">
        <v>0</v>
      </c>
      <c r="I186" s="678">
        <v>0</v>
      </c>
      <c r="J186" s="679">
        <v>0</v>
      </c>
      <c r="K186" s="678">
        <v>0</v>
      </c>
      <c r="L186" s="680">
        <v>0</v>
      </c>
      <c r="M186" s="678">
        <v>0</v>
      </c>
      <c r="N186" s="679">
        <v>0</v>
      </c>
      <c r="O186" s="681"/>
      <c r="P186" s="674">
        <v>382.03222499999998</v>
      </c>
      <c r="Q186" s="675">
        <v>381.95666</v>
      </c>
      <c r="R186" s="676">
        <v>7.2780800000000001</v>
      </c>
      <c r="S186" s="676">
        <v>0</v>
      </c>
      <c r="T186" s="676">
        <v>374.67858000000001</v>
      </c>
      <c r="U186" s="677">
        <v>0</v>
      </c>
      <c r="V186" s="678">
        <v>0</v>
      </c>
      <c r="W186" s="679">
        <v>0</v>
      </c>
      <c r="X186" s="678">
        <v>0</v>
      </c>
      <c r="Y186" s="680">
        <v>0</v>
      </c>
      <c r="Z186" s="678">
        <v>0</v>
      </c>
      <c r="AA186" s="679">
        <v>0</v>
      </c>
      <c r="AB186" s="681"/>
    </row>
    <row r="187" spans="1:28" ht="12.5" thickBot="1" x14ac:dyDescent="0.35">
      <c r="A187" s="682" t="s">
        <v>292</v>
      </c>
      <c r="B187" s="683"/>
      <c r="C187" s="684">
        <f t="shared" ref="C187:N187" si="42">+C180+C181+C182+C183+C184+C185+C186</f>
        <v>793.49296400000003</v>
      </c>
      <c r="D187" s="685">
        <f t="shared" si="42"/>
        <v>791.44626800000015</v>
      </c>
      <c r="E187" s="686">
        <f t="shared" si="42"/>
        <v>1.5754000000000001E-2</v>
      </c>
      <c r="F187" s="686">
        <f t="shared" si="42"/>
        <v>0</v>
      </c>
      <c r="G187" s="686">
        <f t="shared" si="42"/>
        <v>349.67378399999996</v>
      </c>
      <c r="H187" s="687">
        <f t="shared" si="42"/>
        <v>441.75673</v>
      </c>
      <c r="I187" s="684">
        <f t="shared" si="42"/>
        <v>0</v>
      </c>
      <c r="J187" s="686">
        <f t="shared" si="42"/>
        <v>0</v>
      </c>
      <c r="K187" s="684">
        <f t="shared" si="42"/>
        <v>0</v>
      </c>
      <c r="L187" s="687">
        <f t="shared" si="42"/>
        <v>0</v>
      </c>
      <c r="M187" s="684">
        <f t="shared" si="42"/>
        <v>0</v>
      </c>
      <c r="N187" s="686">
        <f t="shared" si="42"/>
        <v>0</v>
      </c>
      <c r="O187" s="688">
        <v>14.932083</v>
      </c>
      <c r="P187" s="684">
        <f t="shared" ref="P187:AA187" si="43">+P180+P181+P182+P183+P184+P185+P186</f>
        <v>999.23089800000002</v>
      </c>
      <c r="Q187" s="685">
        <f t="shared" si="43"/>
        <v>998.96235900000011</v>
      </c>
      <c r="R187" s="686">
        <f t="shared" si="43"/>
        <v>7.2780800000000001</v>
      </c>
      <c r="S187" s="686">
        <f t="shared" si="43"/>
        <v>0</v>
      </c>
      <c r="T187" s="686">
        <f t="shared" si="43"/>
        <v>559.27270499999997</v>
      </c>
      <c r="U187" s="687">
        <f t="shared" si="43"/>
        <v>432.41157399999997</v>
      </c>
      <c r="V187" s="684">
        <f t="shared" si="43"/>
        <v>0</v>
      </c>
      <c r="W187" s="686">
        <f t="shared" si="43"/>
        <v>0</v>
      </c>
      <c r="X187" s="684">
        <f t="shared" si="43"/>
        <v>0</v>
      </c>
      <c r="Y187" s="687">
        <f t="shared" si="43"/>
        <v>0</v>
      </c>
      <c r="Z187" s="684">
        <f t="shared" si="43"/>
        <v>0</v>
      </c>
      <c r="AA187" s="686">
        <f t="shared" si="43"/>
        <v>0</v>
      </c>
      <c r="AB187" s="688">
        <v>14.229476</v>
      </c>
    </row>
    <row r="188" spans="1:28" x14ac:dyDescent="0.3">
      <c r="A188" s="651" t="s">
        <v>539</v>
      </c>
      <c r="B188" s="652" t="s">
        <v>568</v>
      </c>
      <c r="C188" s="653">
        <v>7.9653720000000003</v>
      </c>
      <c r="D188" s="654">
        <v>7.9628990000000002</v>
      </c>
      <c r="E188" s="655">
        <v>9.2299999999999999E-4</v>
      </c>
      <c r="F188" s="655">
        <v>0</v>
      </c>
      <c r="G188" s="655">
        <v>0</v>
      </c>
      <c r="H188" s="656">
        <v>7.9619759999999999</v>
      </c>
      <c r="I188" s="657">
        <v>0</v>
      </c>
      <c r="J188" s="658">
        <v>0</v>
      </c>
      <c r="K188" s="657">
        <v>0</v>
      </c>
      <c r="L188" s="659">
        <v>0</v>
      </c>
      <c r="M188" s="657">
        <v>10.049039</v>
      </c>
      <c r="N188" s="658">
        <v>1.85E-4</v>
      </c>
      <c r="O188" s="660"/>
      <c r="P188" s="653">
        <v>1.6611450000000001</v>
      </c>
      <c r="Q188" s="654">
        <v>1.6596310000000001</v>
      </c>
      <c r="R188" s="655">
        <v>0</v>
      </c>
      <c r="S188" s="655">
        <v>0</v>
      </c>
      <c r="T188" s="655">
        <v>0</v>
      </c>
      <c r="U188" s="656">
        <v>1.6596310000000001</v>
      </c>
      <c r="V188" s="657">
        <v>0</v>
      </c>
      <c r="W188" s="658">
        <v>0</v>
      </c>
      <c r="X188" s="657">
        <v>0</v>
      </c>
      <c r="Y188" s="659">
        <v>0</v>
      </c>
      <c r="Z188" s="657">
        <v>10.045607</v>
      </c>
      <c r="AA188" s="658">
        <v>3.4200000000000002E-4</v>
      </c>
      <c r="AB188" s="660"/>
    </row>
    <row r="189" spans="1:28" x14ac:dyDescent="0.3">
      <c r="A189" s="661" t="s">
        <v>541</v>
      </c>
      <c r="B189" s="662"/>
      <c r="C189" s="663">
        <v>0.54444499999999996</v>
      </c>
      <c r="D189" s="664">
        <v>0.544045</v>
      </c>
      <c r="E189" s="665">
        <v>0</v>
      </c>
      <c r="F189" s="665">
        <v>0</v>
      </c>
      <c r="G189" s="665">
        <v>0</v>
      </c>
      <c r="H189" s="666">
        <v>0.544045</v>
      </c>
      <c r="I189" s="667">
        <v>0</v>
      </c>
      <c r="J189" s="668">
        <v>0</v>
      </c>
      <c r="K189" s="667">
        <v>0</v>
      </c>
      <c r="L189" s="669">
        <v>0</v>
      </c>
      <c r="M189" s="667">
        <v>0</v>
      </c>
      <c r="N189" s="668">
        <v>0</v>
      </c>
      <c r="O189" s="670"/>
      <c r="P189" s="663">
        <v>196.83964700000001</v>
      </c>
      <c r="Q189" s="664">
        <v>196.82820000000001</v>
      </c>
      <c r="R189" s="665">
        <v>5.0730000000000003E-3</v>
      </c>
      <c r="S189" s="665">
        <v>0</v>
      </c>
      <c r="T189" s="665">
        <v>36.719638000000003</v>
      </c>
      <c r="U189" s="666">
        <v>160.10304099999999</v>
      </c>
      <c r="V189" s="667">
        <v>0</v>
      </c>
      <c r="W189" s="668">
        <v>0</v>
      </c>
      <c r="X189" s="667">
        <v>0</v>
      </c>
      <c r="Y189" s="669">
        <v>0</v>
      </c>
      <c r="Z189" s="667">
        <v>0</v>
      </c>
      <c r="AA189" s="668">
        <v>0</v>
      </c>
      <c r="AB189" s="670"/>
    </row>
    <row r="190" spans="1:28" x14ac:dyDescent="0.3">
      <c r="A190" s="661" t="s">
        <v>542</v>
      </c>
      <c r="B190" s="662"/>
      <c r="C190" s="663">
        <v>201.994372</v>
      </c>
      <c r="D190" s="664">
        <v>201.994372</v>
      </c>
      <c r="E190" s="665">
        <v>0</v>
      </c>
      <c r="F190" s="665">
        <v>0</v>
      </c>
      <c r="G190" s="665">
        <v>201.994372</v>
      </c>
      <c r="H190" s="666">
        <v>0</v>
      </c>
      <c r="I190" s="667">
        <v>0</v>
      </c>
      <c r="J190" s="671">
        <v>0</v>
      </c>
      <c r="K190" s="667">
        <v>0</v>
      </c>
      <c r="L190" s="671">
        <v>0</v>
      </c>
      <c r="M190" s="667">
        <v>0</v>
      </c>
      <c r="N190" s="668">
        <v>0</v>
      </c>
      <c r="O190" s="672"/>
      <c r="P190" s="663">
        <v>324.20673399999998</v>
      </c>
      <c r="Q190" s="664">
        <v>324.20164599999998</v>
      </c>
      <c r="R190" s="665">
        <v>8.1021999999999997E-2</v>
      </c>
      <c r="S190" s="665">
        <v>0</v>
      </c>
      <c r="T190" s="665">
        <v>296.69660299999998</v>
      </c>
      <c r="U190" s="666">
        <v>27.424021</v>
      </c>
      <c r="V190" s="667">
        <v>0</v>
      </c>
      <c r="W190" s="671">
        <v>0</v>
      </c>
      <c r="X190" s="667">
        <v>0</v>
      </c>
      <c r="Y190" s="671">
        <v>0</v>
      </c>
      <c r="Z190" s="667">
        <v>0</v>
      </c>
      <c r="AA190" s="668">
        <v>0</v>
      </c>
      <c r="AB190" s="672"/>
    </row>
    <row r="191" spans="1:28" x14ac:dyDescent="0.3">
      <c r="A191" s="661" t="s">
        <v>543</v>
      </c>
      <c r="B191" s="662"/>
      <c r="C191" s="663">
        <v>76.693493000000004</v>
      </c>
      <c r="D191" s="664">
        <v>76.689887999999996</v>
      </c>
      <c r="E191" s="665">
        <v>0</v>
      </c>
      <c r="F191" s="665">
        <v>0</v>
      </c>
      <c r="G191" s="665">
        <v>63.686835000000002</v>
      </c>
      <c r="H191" s="666">
        <v>13.003053</v>
      </c>
      <c r="I191" s="667">
        <v>0</v>
      </c>
      <c r="J191" s="668">
        <v>0</v>
      </c>
      <c r="K191" s="667">
        <v>0</v>
      </c>
      <c r="L191" s="669">
        <v>0</v>
      </c>
      <c r="M191" s="667">
        <v>0</v>
      </c>
      <c r="N191" s="668">
        <v>0</v>
      </c>
      <c r="O191" s="670"/>
      <c r="P191" s="663">
        <v>132.696169</v>
      </c>
      <c r="Q191" s="664">
        <v>132.30749700000001</v>
      </c>
      <c r="R191" s="665">
        <v>0.36527999999999999</v>
      </c>
      <c r="S191" s="665">
        <v>0</v>
      </c>
      <c r="T191" s="665">
        <v>111.287233</v>
      </c>
      <c r="U191" s="666">
        <v>21.020264000000001</v>
      </c>
      <c r="V191" s="667">
        <v>0</v>
      </c>
      <c r="W191" s="668">
        <v>0</v>
      </c>
      <c r="X191" s="667">
        <v>0</v>
      </c>
      <c r="Y191" s="669">
        <v>0</v>
      </c>
      <c r="Z191" s="667">
        <v>0</v>
      </c>
      <c r="AA191" s="668">
        <v>0</v>
      </c>
      <c r="AB191" s="670"/>
    </row>
    <row r="192" spans="1:28" x14ac:dyDescent="0.3">
      <c r="A192" s="661" t="s">
        <v>544</v>
      </c>
      <c r="B192" s="662"/>
      <c r="C192" s="663">
        <v>38.678494999999998</v>
      </c>
      <c r="D192" s="664">
        <v>38.469096</v>
      </c>
      <c r="E192" s="665">
        <v>0.36330000000000001</v>
      </c>
      <c r="F192" s="665">
        <v>0</v>
      </c>
      <c r="G192" s="665">
        <v>12.915252000000001</v>
      </c>
      <c r="H192" s="666">
        <v>25.346623999999998</v>
      </c>
      <c r="I192" s="667">
        <v>0</v>
      </c>
      <c r="J192" s="668">
        <v>0</v>
      </c>
      <c r="K192" s="667">
        <v>0</v>
      </c>
      <c r="L192" s="669">
        <v>0</v>
      </c>
      <c r="M192" s="667">
        <v>1.7027000000000001</v>
      </c>
      <c r="N192" s="668">
        <v>3.7500000000000001E-4</v>
      </c>
      <c r="O192" s="670"/>
      <c r="P192" s="663">
        <v>76.356584999999995</v>
      </c>
      <c r="Q192" s="664">
        <v>76.264745000000005</v>
      </c>
      <c r="R192" s="665">
        <v>9.3519999999999992E-3</v>
      </c>
      <c r="S192" s="665">
        <v>0</v>
      </c>
      <c r="T192" s="665">
        <v>44.972000000000001</v>
      </c>
      <c r="U192" s="666">
        <v>31.292743999999999</v>
      </c>
      <c r="V192" s="667">
        <v>0</v>
      </c>
      <c r="W192" s="668">
        <v>0</v>
      </c>
      <c r="X192" s="667">
        <v>0</v>
      </c>
      <c r="Y192" s="669">
        <v>0</v>
      </c>
      <c r="Z192" s="667">
        <v>1.1619550000000001</v>
      </c>
      <c r="AA192" s="668">
        <v>5.9199999999999997E-4</v>
      </c>
      <c r="AB192" s="670"/>
    </row>
    <row r="193" spans="1:28" x14ac:dyDescent="0.3">
      <c r="A193" s="661" t="s">
        <v>545</v>
      </c>
      <c r="B193" s="662"/>
      <c r="C193" s="663">
        <v>105.277782</v>
      </c>
      <c r="D193" s="664">
        <v>104.89685299999999</v>
      </c>
      <c r="E193" s="665">
        <v>1.1796549999999999</v>
      </c>
      <c r="F193" s="665">
        <v>0</v>
      </c>
      <c r="G193" s="665">
        <v>87.158327</v>
      </c>
      <c r="H193" s="666">
        <v>16.816285000000001</v>
      </c>
      <c r="I193" s="667">
        <v>0</v>
      </c>
      <c r="J193" s="668">
        <v>0</v>
      </c>
      <c r="K193" s="667">
        <v>0</v>
      </c>
      <c r="L193" s="669">
        <v>0</v>
      </c>
      <c r="M193" s="667">
        <v>0</v>
      </c>
      <c r="N193" s="668">
        <v>0</v>
      </c>
      <c r="O193" s="670"/>
      <c r="P193" s="663">
        <v>118.437949</v>
      </c>
      <c r="Q193" s="664">
        <v>113.883802</v>
      </c>
      <c r="R193" s="665">
        <v>6.4776420000000003</v>
      </c>
      <c r="S193" s="665">
        <v>0</v>
      </c>
      <c r="T193" s="665">
        <v>111.829875</v>
      </c>
      <c r="U193" s="666">
        <v>0</v>
      </c>
      <c r="V193" s="667">
        <v>0</v>
      </c>
      <c r="W193" s="668">
        <v>0</v>
      </c>
      <c r="X193" s="667">
        <v>0</v>
      </c>
      <c r="Y193" s="669">
        <v>0</v>
      </c>
      <c r="Z193" s="667">
        <v>30.136821000000001</v>
      </c>
      <c r="AA193" s="668">
        <v>6.1380000000000002E-3</v>
      </c>
      <c r="AB193" s="670"/>
    </row>
    <row r="194" spans="1:28" x14ac:dyDescent="0.3">
      <c r="A194" s="673" t="s">
        <v>546</v>
      </c>
      <c r="B194" s="662"/>
      <c r="C194" s="674">
        <v>41.822211000000003</v>
      </c>
      <c r="D194" s="675">
        <v>41.073304</v>
      </c>
      <c r="E194" s="676">
        <v>0.69452899999999995</v>
      </c>
      <c r="F194" s="676">
        <v>0</v>
      </c>
      <c r="G194" s="676">
        <v>41.073304</v>
      </c>
      <c r="H194" s="677">
        <v>0</v>
      </c>
      <c r="I194" s="678">
        <v>0</v>
      </c>
      <c r="J194" s="679">
        <v>0</v>
      </c>
      <c r="K194" s="678">
        <v>0</v>
      </c>
      <c r="L194" s="680">
        <v>0</v>
      </c>
      <c r="M194" s="678">
        <v>14.491026</v>
      </c>
      <c r="N194" s="679">
        <v>7.979E-3</v>
      </c>
      <c r="O194" s="681"/>
      <c r="P194" s="674">
        <v>60.898345999999997</v>
      </c>
      <c r="Q194" s="675">
        <v>60.482979999999998</v>
      </c>
      <c r="R194" s="676">
        <v>5.5716270000000003</v>
      </c>
      <c r="S194" s="676">
        <v>0</v>
      </c>
      <c r="T194" s="676">
        <v>54.818688000000002</v>
      </c>
      <c r="U194" s="677">
        <v>0.43814999999999998</v>
      </c>
      <c r="V194" s="678">
        <v>0</v>
      </c>
      <c r="W194" s="679">
        <v>0</v>
      </c>
      <c r="X194" s="678">
        <v>0</v>
      </c>
      <c r="Y194" s="680">
        <v>0</v>
      </c>
      <c r="Z194" s="678">
        <v>14.049775</v>
      </c>
      <c r="AA194" s="679">
        <v>7.1539999999999998E-3</v>
      </c>
      <c r="AB194" s="681"/>
    </row>
    <row r="195" spans="1:28" ht="12.5" thickBot="1" x14ac:dyDescent="0.35">
      <c r="A195" s="682" t="s">
        <v>292</v>
      </c>
      <c r="B195" s="683"/>
      <c r="C195" s="684">
        <f t="shared" ref="C195:N195" si="44">+C188+C189+C190+C191+C192+C193+C194</f>
        <v>472.97616999999997</v>
      </c>
      <c r="D195" s="685">
        <f t="shared" si="44"/>
        <v>471.63045699999998</v>
      </c>
      <c r="E195" s="686">
        <f t="shared" si="44"/>
        <v>2.2384069999999996</v>
      </c>
      <c r="F195" s="686">
        <f t="shared" si="44"/>
        <v>0</v>
      </c>
      <c r="G195" s="686">
        <f t="shared" si="44"/>
        <v>406.82808999999997</v>
      </c>
      <c r="H195" s="687">
        <f t="shared" si="44"/>
        <v>63.671982999999997</v>
      </c>
      <c r="I195" s="684">
        <f t="shared" si="44"/>
        <v>0</v>
      </c>
      <c r="J195" s="686">
        <f t="shared" si="44"/>
        <v>0</v>
      </c>
      <c r="K195" s="684">
        <f t="shared" si="44"/>
        <v>0</v>
      </c>
      <c r="L195" s="687">
        <f t="shared" si="44"/>
        <v>0</v>
      </c>
      <c r="M195" s="684">
        <f t="shared" si="44"/>
        <v>26.242764999999999</v>
      </c>
      <c r="N195" s="686">
        <f t="shared" si="44"/>
        <v>8.5389999999999997E-3</v>
      </c>
      <c r="O195" s="688">
        <v>32.768217</v>
      </c>
      <c r="P195" s="684">
        <f t="shared" ref="P195:AA195" si="45">+P188+P189+P190+P191+P192+P193+P194</f>
        <v>911.09657499999992</v>
      </c>
      <c r="Q195" s="685">
        <f t="shared" si="45"/>
        <v>905.62850100000014</v>
      </c>
      <c r="R195" s="686">
        <f t="shared" si="45"/>
        <v>12.509996000000001</v>
      </c>
      <c r="S195" s="686">
        <f t="shared" si="45"/>
        <v>0</v>
      </c>
      <c r="T195" s="686">
        <f t="shared" si="45"/>
        <v>656.32403699999998</v>
      </c>
      <c r="U195" s="687">
        <f t="shared" si="45"/>
        <v>241.93785099999999</v>
      </c>
      <c r="V195" s="684">
        <f t="shared" si="45"/>
        <v>0</v>
      </c>
      <c r="W195" s="686">
        <f t="shared" si="45"/>
        <v>0</v>
      </c>
      <c r="X195" s="684">
        <f t="shared" si="45"/>
        <v>0</v>
      </c>
      <c r="Y195" s="687">
        <f t="shared" si="45"/>
        <v>0</v>
      </c>
      <c r="Z195" s="684">
        <f t="shared" si="45"/>
        <v>55.394158000000004</v>
      </c>
      <c r="AA195" s="686">
        <f t="shared" si="45"/>
        <v>1.4225999999999999E-2</v>
      </c>
      <c r="AB195" s="688">
        <v>112.72919</v>
      </c>
    </row>
    <row r="196" spans="1:28" x14ac:dyDescent="0.3">
      <c r="A196" s="651" t="s">
        <v>539</v>
      </c>
      <c r="B196" s="652" t="s">
        <v>569</v>
      </c>
      <c r="C196" s="653">
        <v>3.455568</v>
      </c>
      <c r="D196" s="654">
        <v>3.4538769999999999</v>
      </c>
      <c r="E196" s="655">
        <v>0</v>
      </c>
      <c r="F196" s="655">
        <v>0</v>
      </c>
      <c r="G196" s="655">
        <v>0</v>
      </c>
      <c r="H196" s="656">
        <v>3.4538769999999999</v>
      </c>
      <c r="I196" s="657">
        <v>0</v>
      </c>
      <c r="J196" s="658">
        <v>0</v>
      </c>
      <c r="K196" s="657">
        <v>0</v>
      </c>
      <c r="L196" s="659">
        <v>0</v>
      </c>
      <c r="M196" s="657">
        <v>13.696745</v>
      </c>
      <c r="N196" s="658">
        <v>6.0210000000000003E-3</v>
      </c>
      <c r="O196" s="660"/>
      <c r="P196" s="653">
        <v>1.9226890000000001</v>
      </c>
      <c r="Q196" s="654">
        <v>1.9224250000000001</v>
      </c>
      <c r="R196" s="655">
        <v>0</v>
      </c>
      <c r="S196" s="655">
        <v>0</v>
      </c>
      <c r="T196" s="655">
        <v>0</v>
      </c>
      <c r="U196" s="656">
        <v>1.9224250000000001</v>
      </c>
      <c r="V196" s="657">
        <v>0</v>
      </c>
      <c r="W196" s="658">
        <v>0</v>
      </c>
      <c r="X196" s="657">
        <v>0</v>
      </c>
      <c r="Y196" s="659">
        <v>0</v>
      </c>
      <c r="Z196" s="657">
        <v>14.784827</v>
      </c>
      <c r="AA196" s="658">
        <v>4.797E-3</v>
      </c>
      <c r="AB196" s="660"/>
    </row>
    <row r="197" spans="1:28" x14ac:dyDescent="0.3">
      <c r="A197" s="661" t="s">
        <v>541</v>
      </c>
      <c r="B197" s="662"/>
      <c r="C197" s="663">
        <v>15.666905</v>
      </c>
      <c r="D197" s="664">
        <v>15.651016</v>
      </c>
      <c r="E197" s="665">
        <v>0</v>
      </c>
      <c r="F197" s="665">
        <v>0</v>
      </c>
      <c r="G197" s="665">
        <v>0</v>
      </c>
      <c r="H197" s="666">
        <v>15.651016</v>
      </c>
      <c r="I197" s="667">
        <v>0</v>
      </c>
      <c r="J197" s="668">
        <v>0</v>
      </c>
      <c r="K197" s="667">
        <v>0</v>
      </c>
      <c r="L197" s="669">
        <v>0</v>
      </c>
      <c r="M197" s="667">
        <v>48.370564999999999</v>
      </c>
      <c r="N197" s="668">
        <v>9.0320000000000001E-3</v>
      </c>
      <c r="O197" s="670"/>
      <c r="P197" s="663">
        <v>123.208761</v>
      </c>
      <c r="Q197" s="664">
        <v>122.97911999999999</v>
      </c>
      <c r="R197" s="665">
        <v>0</v>
      </c>
      <c r="S197" s="665">
        <v>0</v>
      </c>
      <c r="T197" s="665">
        <v>104.812804</v>
      </c>
      <c r="U197" s="666">
        <v>18.166316999999999</v>
      </c>
      <c r="V197" s="667">
        <v>0</v>
      </c>
      <c r="W197" s="668">
        <v>0</v>
      </c>
      <c r="X197" s="667">
        <v>0</v>
      </c>
      <c r="Y197" s="669">
        <v>0</v>
      </c>
      <c r="Z197" s="667">
        <v>56.820421000000003</v>
      </c>
      <c r="AA197" s="668">
        <v>6.3321000000000002E-2</v>
      </c>
      <c r="AB197" s="670"/>
    </row>
    <row r="198" spans="1:28" x14ac:dyDescent="0.3">
      <c r="A198" s="661" t="s">
        <v>542</v>
      </c>
      <c r="B198" s="662"/>
      <c r="C198" s="663">
        <v>141.228297</v>
      </c>
      <c r="D198" s="664">
        <v>140.43756099999999</v>
      </c>
      <c r="E198" s="665">
        <v>0</v>
      </c>
      <c r="F198" s="665">
        <v>0</v>
      </c>
      <c r="G198" s="665">
        <v>114.18729399999999</v>
      </c>
      <c r="H198" s="666">
        <v>26.250267000000001</v>
      </c>
      <c r="I198" s="667">
        <v>0</v>
      </c>
      <c r="J198" s="671">
        <v>0</v>
      </c>
      <c r="K198" s="667">
        <v>0</v>
      </c>
      <c r="L198" s="671">
        <v>0</v>
      </c>
      <c r="M198" s="667">
        <v>29.756824999999999</v>
      </c>
      <c r="N198" s="668">
        <v>7.9277E-2</v>
      </c>
      <c r="O198" s="672"/>
      <c r="P198" s="663">
        <v>114.696084</v>
      </c>
      <c r="Q198" s="664">
        <v>114.689741</v>
      </c>
      <c r="R198" s="665">
        <v>100.52052399999999</v>
      </c>
      <c r="S198" s="665">
        <v>0</v>
      </c>
      <c r="T198" s="665">
        <v>10.408116</v>
      </c>
      <c r="U198" s="666">
        <v>3.7610999999999999</v>
      </c>
      <c r="V198" s="667">
        <v>0</v>
      </c>
      <c r="W198" s="671">
        <v>0</v>
      </c>
      <c r="X198" s="667">
        <v>0</v>
      </c>
      <c r="Y198" s="671">
        <v>0</v>
      </c>
      <c r="Z198" s="667">
        <v>20.057451</v>
      </c>
      <c r="AA198" s="668">
        <v>4.0639999999999999E-3</v>
      </c>
      <c r="AB198" s="672"/>
    </row>
    <row r="199" spans="1:28" x14ac:dyDescent="0.3">
      <c r="A199" s="661" t="s">
        <v>543</v>
      </c>
      <c r="B199" s="662"/>
      <c r="C199" s="663">
        <v>8.6791699999999992</v>
      </c>
      <c r="D199" s="664">
        <v>8.6138320000000004</v>
      </c>
      <c r="E199" s="665">
        <v>0</v>
      </c>
      <c r="F199" s="665">
        <v>0</v>
      </c>
      <c r="G199" s="665">
        <v>0</v>
      </c>
      <c r="H199" s="666">
        <v>8.6138320000000004</v>
      </c>
      <c r="I199" s="667">
        <v>0</v>
      </c>
      <c r="J199" s="668">
        <v>0</v>
      </c>
      <c r="K199" s="667">
        <v>0</v>
      </c>
      <c r="L199" s="669">
        <v>0</v>
      </c>
      <c r="M199" s="667">
        <v>1.7667349999999999</v>
      </c>
      <c r="N199" s="668">
        <v>8.0000000000000004E-4</v>
      </c>
      <c r="O199" s="670"/>
      <c r="P199" s="663">
        <v>89.417503999999994</v>
      </c>
      <c r="Q199" s="664">
        <v>89.271282999999997</v>
      </c>
      <c r="R199" s="665">
        <v>0</v>
      </c>
      <c r="S199" s="665">
        <v>0</v>
      </c>
      <c r="T199" s="665">
        <v>72.910832999999997</v>
      </c>
      <c r="U199" s="666">
        <v>16.36045</v>
      </c>
      <c r="V199" s="667">
        <v>0</v>
      </c>
      <c r="W199" s="668">
        <v>0</v>
      </c>
      <c r="X199" s="667">
        <v>0</v>
      </c>
      <c r="Y199" s="669">
        <v>0</v>
      </c>
      <c r="Z199" s="667">
        <v>1.3277509999999999</v>
      </c>
      <c r="AA199" s="668">
        <v>1.8000000000000001E-4</v>
      </c>
      <c r="AB199" s="670"/>
    </row>
    <row r="200" spans="1:28" x14ac:dyDescent="0.3">
      <c r="A200" s="661" t="s">
        <v>544</v>
      </c>
      <c r="B200" s="662"/>
      <c r="C200" s="663">
        <v>261.23359299999998</v>
      </c>
      <c r="D200" s="664">
        <v>261.028232</v>
      </c>
      <c r="E200" s="665">
        <v>0</v>
      </c>
      <c r="F200" s="665">
        <v>0</v>
      </c>
      <c r="G200" s="665">
        <v>236.890064</v>
      </c>
      <c r="H200" s="666">
        <v>24.138168</v>
      </c>
      <c r="I200" s="667">
        <v>0</v>
      </c>
      <c r="J200" s="668">
        <v>0</v>
      </c>
      <c r="K200" s="667">
        <v>0</v>
      </c>
      <c r="L200" s="669">
        <v>0</v>
      </c>
      <c r="M200" s="667">
        <v>60.404437000000001</v>
      </c>
      <c r="N200" s="668">
        <v>4.8640000000000003E-3</v>
      </c>
      <c r="O200" s="670"/>
      <c r="P200" s="663">
        <v>189.89047500000001</v>
      </c>
      <c r="Q200" s="664">
        <v>189.82771299999999</v>
      </c>
      <c r="R200" s="665">
        <v>0</v>
      </c>
      <c r="S200" s="665">
        <v>0</v>
      </c>
      <c r="T200" s="665">
        <v>177.553842</v>
      </c>
      <c r="U200" s="666">
        <v>12.273871</v>
      </c>
      <c r="V200" s="667">
        <v>0</v>
      </c>
      <c r="W200" s="668">
        <v>0</v>
      </c>
      <c r="X200" s="667">
        <v>0</v>
      </c>
      <c r="Y200" s="669">
        <v>0</v>
      </c>
      <c r="Z200" s="667">
        <v>60.079586999999997</v>
      </c>
      <c r="AA200" s="668">
        <v>3.7139999999999999E-3</v>
      </c>
      <c r="AB200" s="670"/>
    </row>
    <row r="201" spans="1:28" x14ac:dyDescent="0.3">
      <c r="A201" s="661" t="s">
        <v>545</v>
      </c>
      <c r="B201" s="662"/>
      <c r="C201" s="663">
        <v>398.34256599999998</v>
      </c>
      <c r="D201" s="664">
        <v>397.72456899999997</v>
      </c>
      <c r="E201" s="665">
        <v>0.88007100000000005</v>
      </c>
      <c r="F201" s="665">
        <v>0</v>
      </c>
      <c r="G201" s="665">
        <v>204.45411999999999</v>
      </c>
      <c r="H201" s="666">
        <v>192.390377</v>
      </c>
      <c r="I201" s="667">
        <v>0</v>
      </c>
      <c r="J201" s="668">
        <v>0</v>
      </c>
      <c r="K201" s="667">
        <v>0</v>
      </c>
      <c r="L201" s="669">
        <v>0</v>
      </c>
      <c r="M201" s="667">
        <v>5.5376810000000001</v>
      </c>
      <c r="N201" s="668">
        <v>2.2360000000000001E-3</v>
      </c>
      <c r="O201" s="670"/>
      <c r="P201" s="663">
        <v>832.49434499999995</v>
      </c>
      <c r="Q201" s="664">
        <v>831.69455000000005</v>
      </c>
      <c r="R201" s="665">
        <v>11.005061</v>
      </c>
      <c r="S201" s="665">
        <v>0</v>
      </c>
      <c r="T201" s="665">
        <v>228.05685700000001</v>
      </c>
      <c r="U201" s="666">
        <v>592.63263199999994</v>
      </c>
      <c r="V201" s="667">
        <v>0</v>
      </c>
      <c r="W201" s="668">
        <v>0</v>
      </c>
      <c r="X201" s="667">
        <v>0</v>
      </c>
      <c r="Y201" s="669">
        <v>0</v>
      </c>
      <c r="Z201" s="667">
        <v>4.5784849999999997</v>
      </c>
      <c r="AA201" s="668">
        <v>2.7290000000000001E-3</v>
      </c>
      <c r="AB201" s="670"/>
    </row>
    <row r="202" spans="1:28" x14ac:dyDescent="0.3">
      <c r="A202" s="673" t="s">
        <v>546</v>
      </c>
      <c r="B202" s="662"/>
      <c r="C202" s="674">
        <v>192.25870399999999</v>
      </c>
      <c r="D202" s="675">
        <v>192.18767199999999</v>
      </c>
      <c r="E202" s="676">
        <v>10.605347999999999</v>
      </c>
      <c r="F202" s="676">
        <v>0</v>
      </c>
      <c r="G202" s="676">
        <v>174.10865699999999</v>
      </c>
      <c r="H202" s="677">
        <v>7.4736669999999998</v>
      </c>
      <c r="I202" s="678">
        <v>0</v>
      </c>
      <c r="J202" s="679">
        <v>0</v>
      </c>
      <c r="K202" s="678">
        <v>0</v>
      </c>
      <c r="L202" s="680">
        <v>0</v>
      </c>
      <c r="M202" s="678">
        <v>6.5886440000000004</v>
      </c>
      <c r="N202" s="679">
        <v>6.0400000000000004E-4</v>
      </c>
      <c r="O202" s="681"/>
      <c r="P202" s="674">
        <v>254.47814099999999</v>
      </c>
      <c r="Q202" s="675">
        <v>254.17768599999999</v>
      </c>
      <c r="R202" s="676">
        <v>8.0354980000000005</v>
      </c>
      <c r="S202" s="676">
        <v>0</v>
      </c>
      <c r="T202" s="676">
        <v>168.68421900000001</v>
      </c>
      <c r="U202" s="677">
        <v>77.457969000000006</v>
      </c>
      <c r="V202" s="678">
        <v>0</v>
      </c>
      <c r="W202" s="679">
        <v>0</v>
      </c>
      <c r="X202" s="678">
        <v>0</v>
      </c>
      <c r="Y202" s="680">
        <v>0</v>
      </c>
      <c r="Z202" s="678">
        <v>7.0725150000000001</v>
      </c>
      <c r="AA202" s="679">
        <v>7.6984999999999998E-2</v>
      </c>
      <c r="AB202" s="681"/>
    </row>
    <row r="203" spans="1:28" ht="12.5" thickBot="1" x14ac:dyDescent="0.35">
      <c r="A203" s="682" t="s">
        <v>292</v>
      </c>
      <c r="B203" s="683"/>
      <c r="C203" s="684">
        <f t="shared" ref="C203:N203" si="46">+C196+C197+C198+C199+C200+C201+C202</f>
        <v>1020.8648029999999</v>
      </c>
      <c r="D203" s="685">
        <f t="shared" si="46"/>
        <v>1019.096759</v>
      </c>
      <c r="E203" s="686">
        <f t="shared" si="46"/>
        <v>11.485419</v>
      </c>
      <c r="F203" s="686">
        <f t="shared" si="46"/>
        <v>0</v>
      </c>
      <c r="G203" s="686">
        <f t="shared" si="46"/>
        <v>729.64013499999999</v>
      </c>
      <c r="H203" s="687">
        <f t="shared" si="46"/>
        <v>277.97120399999994</v>
      </c>
      <c r="I203" s="684">
        <f t="shared" si="46"/>
        <v>0</v>
      </c>
      <c r="J203" s="686">
        <f t="shared" si="46"/>
        <v>0</v>
      </c>
      <c r="K203" s="684">
        <f t="shared" si="46"/>
        <v>0</v>
      </c>
      <c r="L203" s="687">
        <f t="shared" si="46"/>
        <v>0</v>
      </c>
      <c r="M203" s="684">
        <f t="shared" si="46"/>
        <v>166.12163199999998</v>
      </c>
      <c r="N203" s="686">
        <f t="shared" si="46"/>
        <v>0.10283399999999999</v>
      </c>
      <c r="O203" s="688">
        <v>245.34900300000001</v>
      </c>
      <c r="P203" s="684">
        <f t="shared" ref="P203:AA203" si="47">+P196+P197+P198+P199+P200+P201+P202</f>
        <v>1606.1079990000001</v>
      </c>
      <c r="Q203" s="685">
        <f t="shared" si="47"/>
        <v>1604.5625180000002</v>
      </c>
      <c r="R203" s="686">
        <f t="shared" si="47"/>
        <v>119.561083</v>
      </c>
      <c r="S203" s="686">
        <f t="shared" si="47"/>
        <v>0</v>
      </c>
      <c r="T203" s="686">
        <f t="shared" si="47"/>
        <v>762.42667100000006</v>
      </c>
      <c r="U203" s="687">
        <f t="shared" si="47"/>
        <v>722.57476399999996</v>
      </c>
      <c r="V203" s="684">
        <f t="shared" si="47"/>
        <v>0</v>
      </c>
      <c r="W203" s="686">
        <f t="shared" si="47"/>
        <v>0</v>
      </c>
      <c r="X203" s="684">
        <f t="shared" si="47"/>
        <v>0</v>
      </c>
      <c r="Y203" s="687">
        <f t="shared" si="47"/>
        <v>0</v>
      </c>
      <c r="Z203" s="684">
        <f t="shared" si="47"/>
        <v>164.72103700000002</v>
      </c>
      <c r="AA203" s="686">
        <f t="shared" si="47"/>
        <v>0.15578999999999998</v>
      </c>
      <c r="AB203" s="688">
        <v>244.973254</v>
      </c>
    </row>
    <row r="204" spans="1:28" x14ac:dyDescent="0.3">
      <c r="A204" s="651" t="s">
        <v>539</v>
      </c>
      <c r="B204" s="652" t="s">
        <v>570</v>
      </c>
      <c r="C204" s="653">
        <v>52.361364999999999</v>
      </c>
      <c r="D204" s="654">
        <v>52.360433</v>
      </c>
      <c r="E204" s="655">
        <v>0</v>
      </c>
      <c r="F204" s="655">
        <v>0</v>
      </c>
      <c r="G204" s="655">
        <v>49.731909999999999</v>
      </c>
      <c r="H204" s="656">
        <v>2.6285229999999999</v>
      </c>
      <c r="I204" s="657">
        <v>0</v>
      </c>
      <c r="J204" s="658">
        <v>0</v>
      </c>
      <c r="K204" s="657">
        <v>0</v>
      </c>
      <c r="L204" s="659">
        <v>0</v>
      </c>
      <c r="M204" s="657">
        <v>0.30808200000000002</v>
      </c>
      <c r="N204" s="658">
        <v>9.9999999999999995E-7</v>
      </c>
      <c r="O204" s="660"/>
      <c r="P204" s="653">
        <v>18.026744000000001</v>
      </c>
      <c r="Q204" s="654">
        <v>18.026229000000001</v>
      </c>
      <c r="R204" s="655">
        <v>0</v>
      </c>
      <c r="S204" s="655">
        <v>0</v>
      </c>
      <c r="T204" s="655">
        <v>15.867699</v>
      </c>
      <c r="U204" s="656">
        <v>2.1585299999999998</v>
      </c>
      <c r="V204" s="657">
        <v>0</v>
      </c>
      <c r="W204" s="658">
        <v>0</v>
      </c>
      <c r="X204" s="657">
        <v>0</v>
      </c>
      <c r="Y204" s="659">
        <v>0</v>
      </c>
      <c r="Z204" s="657">
        <v>0.31788899999999998</v>
      </c>
      <c r="AA204" s="658">
        <v>9.9999999999999995E-7</v>
      </c>
      <c r="AB204" s="660"/>
    </row>
    <row r="205" spans="1:28" x14ac:dyDescent="0.3">
      <c r="A205" s="661" t="s">
        <v>541</v>
      </c>
      <c r="B205" s="662"/>
      <c r="C205" s="663">
        <v>36.407193999999997</v>
      </c>
      <c r="D205" s="664">
        <v>36.404805000000003</v>
      </c>
      <c r="E205" s="665">
        <v>0</v>
      </c>
      <c r="F205" s="665">
        <v>0</v>
      </c>
      <c r="G205" s="665">
        <v>36.024566</v>
      </c>
      <c r="H205" s="666">
        <v>0.38023899999999999</v>
      </c>
      <c r="I205" s="667">
        <v>0</v>
      </c>
      <c r="J205" s="668">
        <v>0</v>
      </c>
      <c r="K205" s="667">
        <v>0</v>
      </c>
      <c r="L205" s="669">
        <v>0</v>
      </c>
      <c r="M205" s="667">
        <v>2.5</v>
      </c>
      <c r="N205" s="668">
        <v>6.0999999999999999E-5</v>
      </c>
      <c r="O205" s="670"/>
      <c r="P205" s="663">
        <v>33.456293000000002</v>
      </c>
      <c r="Q205" s="664">
        <v>33.454307</v>
      </c>
      <c r="R205" s="665">
        <v>0</v>
      </c>
      <c r="S205" s="665">
        <v>0</v>
      </c>
      <c r="T205" s="665">
        <v>30.165286999999999</v>
      </c>
      <c r="U205" s="666">
        <v>3.289021</v>
      </c>
      <c r="V205" s="667">
        <v>0</v>
      </c>
      <c r="W205" s="668">
        <v>0</v>
      </c>
      <c r="X205" s="667">
        <v>0</v>
      </c>
      <c r="Y205" s="669">
        <v>0</v>
      </c>
      <c r="Z205" s="667">
        <v>2.73</v>
      </c>
      <c r="AA205" s="668">
        <v>6.7000000000000002E-5</v>
      </c>
      <c r="AB205" s="670"/>
    </row>
    <row r="206" spans="1:28" x14ac:dyDescent="0.3">
      <c r="A206" s="661" t="s">
        <v>542</v>
      </c>
      <c r="B206" s="662"/>
      <c r="C206" s="663">
        <v>30.070886000000002</v>
      </c>
      <c r="D206" s="664">
        <v>30.067499000000002</v>
      </c>
      <c r="E206" s="665">
        <v>0</v>
      </c>
      <c r="F206" s="665">
        <v>0</v>
      </c>
      <c r="G206" s="665">
        <v>29.219639000000001</v>
      </c>
      <c r="H206" s="666">
        <v>0.84785999999999995</v>
      </c>
      <c r="I206" s="667">
        <v>0</v>
      </c>
      <c r="J206" s="671">
        <v>0</v>
      </c>
      <c r="K206" s="667">
        <v>0</v>
      </c>
      <c r="L206" s="671">
        <v>0</v>
      </c>
      <c r="M206" s="667">
        <v>0</v>
      </c>
      <c r="N206" s="668">
        <v>0</v>
      </c>
      <c r="O206" s="672"/>
      <c r="P206" s="663">
        <v>95.033759000000003</v>
      </c>
      <c r="Q206" s="664">
        <v>95.023691999999997</v>
      </c>
      <c r="R206" s="665">
        <v>0</v>
      </c>
      <c r="S206" s="665">
        <v>0</v>
      </c>
      <c r="T206" s="665">
        <v>93.327898000000005</v>
      </c>
      <c r="U206" s="666">
        <v>1.6957949999999999</v>
      </c>
      <c r="V206" s="667">
        <v>0</v>
      </c>
      <c r="W206" s="671">
        <v>0</v>
      </c>
      <c r="X206" s="667">
        <v>0</v>
      </c>
      <c r="Y206" s="671">
        <v>0</v>
      </c>
      <c r="Z206" s="667">
        <v>1.3299E-2</v>
      </c>
      <c r="AA206" s="668">
        <v>1.9999999999999999E-6</v>
      </c>
      <c r="AB206" s="672"/>
    </row>
    <row r="207" spans="1:28" x14ac:dyDescent="0.3">
      <c r="A207" s="661" t="s">
        <v>543</v>
      </c>
      <c r="B207" s="662"/>
      <c r="C207" s="663">
        <v>15.700609999999999</v>
      </c>
      <c r="D207" s="664">
        <v>15.698755999999999</v>
      </c>
      <c r="E207" s="665">
        <v>0</v>
      </c>
      <c r="F207" s="665">
        <v>0</v>
      </c>
      <c r="G207" s="665">
        <v>14.1435</v>
      </c>
      <c r="H207" s="666">
        <v>1.555256</v>
      </c>
      <c r="I207" s="667">
        <v>0</v>
      </c>
      <c r="J207" s="668">
        <v>0</v>
      </c>
      <c r="K207" s="667">
        <v>0</v>
      </c>
      <c r="L207" s="669">
        <v>0</v>
      </c>
      <c r="M207" s="667">
        <v>1.7732000000000001E-2</v>
      </c>
      <c r="N207" s="668">
        <v>3.0000000000000001E-6</v>
      </c>
      <c r="O207" s="670"/>
      <c r="P207" s="663">
        <v>17.645914999999999</v>
      </c>
      <c r="Q207" s="664">
        <v>17.643895000000001</v>
      </c>
      <c r="R207" s="665">
        <v>0</v>
      </c>
      <c r="S207" s="665">
        <v>0</v>
      </c>
      <c r="T207" s="665">
        <v>9.5863890000000005</v>
      </c>
      <c r="U207" s="666">
        <v>8.0575060000000001</v>
      </c>
      <c r="V207" s="667">
        <v>0</v>
      </c>
      <c r="W207" s="668">
        <v>0</v>
      </c>
      <c r="X207" s="667">
        <v>0</v>
      </c>
      <c r="Y207" s="669">
        <v>0</v>
      </c>
      <c r="Z207" s="667">
        <v>0</v>
      </c>
      <c r="AA207" s="668">
        <v>0</v>
      </c>
      <c r="AB207" s="670"/>
    </row>
    <row r="208" spans="1:28" x14ac:dyDescent="0.3">
      <c r="A208" s="661" t="s">
        <v>544</v>
      </c>
      <c r="B208" s="662"/>
      <c r="C208" s="663">
        <v>36.401876999999999</v>
      </c>
      <c r="D208" s="664">
        <v>36.397305000000003</v>
      </c>
      <c r="E208" s="665">
        <v>0</v>
      </c>
      <c r="F208" s="665">
        <v>0</v>
      </c>
      <c r="G208" s="665">
        <v>19.247872000000001</v>
      </c>
      <c r="H208" s="666">
        <v>17.149432999999998</v>
      </c>
      <c r="I208" s="667">
        <v>0</v>
      </c>
      <c r="J208" s="668">
        <v>0</v>
      </c>
      <c r="K208" s="667">
        <v>0</v>
      </c>
      <c r="L208" s="669">
        <v>0</v>
      </c>
      <c r="M208" s="667">
        <v>0</v>
      </c>
      <c r="N208" s="668">
        <v>0</v>
      </c>
      <c r="O208" s="670"/>
      <c r="P208" s="663">
        <v>10.429954</v>
      </c>
      <c r="Q208" s="664">
        <v>10.426607000000001</v>
      </c>
      <c r="R208" s="665">
        <v>0</v>
      </c>
      <c r="S208" s="665">
        <v>0</v>
      </c>
      <c r="T208" s="665">
        <v>0</v>
      </c>
      <c r="U208" s="666">
        <v>10.426607000000001</v>
      </c>
      <c r="V208" s="667">
        <v>0</v>
      </c>
      <c r="W208" s="668">
        <v>0</v>
      </c>
      <c r="X208" s="667">
        <v>0</v>
      </c>
      <c r="Y208" s="669">
        <v>0</v>
      </c>
      <c r="Z208" s="667">
        <v>0</v>
      </c>
      <c r="AA208" s="668">
        <v>0</v>
      </c>
      <c r="AB208" s="670"/>
    </row>
    <row r="209" spans="1:28" x14ac:dyDescent="0.3">
      <c r="A209" s="661" t="s">
        <v>545</v>
      </c>
      <c r="B209" s="662"/>
      <c r="C209" s="663">
        <v>122.35839900000001</v>
      </c>
      <c r="D209" s="664">
        <v>122.33917700000001</v>
      </c>
      <c r="E209" s="665">
        <v>0</v>
      </c>
      <c r="F209" s="665">
        <v>0</v>
      </c>
      <c r="G209" s="665">
        <v>38.656283000000002</v>
      </c>
      <c r="H209" s="666">
        <v>83.682894000000005</v>
      </c>
      <c r="I209" s="667">
        <v>0</v>
      </c>
      <c r="J209" s="668">
        <v>0</v>
      </c>
      <c r="K209" s="667">
        <v>0</v>
      </c>
      <c r="L209" s="669">
        <v>0</v>
      </c>
      <c r="M209" s="667">
        <v>0.42262899999999998</v>
      </c>
      <c r="N209" s="668">
        <v>6.3E-5</v>
      </c>
      <c r="O209" s="670"/>
      <c r="P209" s="663">
        <v>128.39054300000001</v>
      </c>
      <c r="Q209" s="664">
        <v>128.37495100000001</v>
      </c>
      <c r="R209" s="665">
        <v>0</v>
      </c>
      <c r="S209" s="665">
        <v>0</v>
      </c>
      <c r="T209" s="665">
        <v>50.902925000000003</v>
      </c>
      <c r="U209" s="666">
        <v>77.472026</v>
      </c>
      <c r="V209" s="667">
        <v>0</v>
      </c>
      <c r="W209" s="668">
        <v>0</v>
      </c>
      <c r="X209" s="667">
        <v>0</v>
      </c>
      <c r="Y209" s="669">
        <v>0</v>
      </c>
      <c r="Z209" s="667">
        <v>0.41192800000000002</v>
      </c>
      <c r="AA209" s="668">
        <v>5.1E-5</v>
      </c>
      <c r="AB209" s="670"/>
    </row>
    <row r="210" spans="1:28" x14ac:dyDescent="0.3">
      <c r="A210" s="673" t="s">
        <v>546</v>
      </c>
      <c r="B210" s="662"/>
      <c r="C210" s="674">
        <v>86.144664000000006</v>
      </c>
      <c r="D210" s="675">
        <v>86.134355999999997</v>
      </c>
      <c r="E210" s="676">
        <v>0</v>
      </c>
      <c r="F210" s="676">
        <v>0</v>
      </c>
      <c r="G210" s="676">
        <v>0</v>
      </c>
      <c r="H210" s="677">
        <v>86.134355999999997</v>
      </c>
      <c r="I210" s="678">
        <v>0</v>
      </c>
      <c r="J210" s="679">
        <v>0</v>
      </c>
      <c r="K210" s="678">
        <v>0</v>
      </c>
      <c r="L210" s="680">
        <v>0</v>
      </c>
      <c r="M210" s="678">
        <v>18.662915000000002</v>
      </c>
      <c r="N210" s="679">
        <v>2.0240000000000002E-3</v>
      </c>
      <c r="O210" s="681"/>
      <c r="P210" s="674">
        <v>89.945614000000006</v>
      </c>
      <c r="Q210" s="675">
        <v>89.936570000000003</v>
      </c>
      <c r="R210" s="676">
        <v>0</v>
      </c>
      <c r="S210" s="676">
        <v>0</v>
      </c>
      <c r="T210" s="676">
        <v>0</v>
      </c>
      <c r="U210" s="677">
        <v>89.936570000000003</v>
      </c>
      <c r="V210" s="678">
        <v>0</v>
      </c>
      <c r="W210" s="679">
        <v>0</v>
      </c>
      <c r="X210" s="678">
        <v>0</v>
      </c>
      <c r="Y210" s="680">
        <v>0</v>
      </c>
      <c r="Z210" s="678">
        <v>22.830973</v>
      </c>
      <c r="AA210" s="679">
        <v>1.9659999999999999E-3</v>
      </c>
      <c r="AB210" s="681"/>
    </row>
    <row r="211" spans="1:28" ht="12.5" thickBot="1" x14ac:dyDescent="0.35">
      <c r="A211" s="682" t="s">
        <v>292</v>
      </c>
      <c r="B211" s="683"/>
      <c r="C211" s="684">
        <f t="shared" ref="C211:N211" si="48">+C204+C205+C206+C207+C208+C209+C210</f>
        <v>379.44499500000006</v>
      </c>
      <c r="D211" s="685">
        <f t="shared" si="48"/>
        <v>379.402331</v>
      </c>
      <c r="E211" s="686">
        <f t="shared" si="48"/>
        <v>0</v>
      </c>
      <c r="F211" s="686">
        <f t="shared" si="48"/>
        <v>0</v>
      </c>
      <c r="G211" s="686">
        <f t="shared" si="48"/>
        <v>187.02376999999998</v>
      </c>
      <c r="H211" s="687">
        <f t="shared" si="48"/>
        <v>192.37856099999999</v>
      </c>
      <c r="I211" s="684">
        <f t="shared" si="48"/>
        <v>0</v>
      </c>
      <c r="J211" s="686">
        <f t="shared" si="48"/>
        <v>0</v>
      </c>
      <c r="K211" s="684">
        <f t="shared" si="48"/>
        <v>0</v>
      </c>
      <c r="L211" s="687">
        <f t="shared" si="48"/>
        <v>0</v>
      </c>
      <c r="M211" s="684">
        <f t="shared" si="48"/>
        <v>21.911358000000003</v>
      </c>
      <c r="N211" s="686">
        <f t="shared" si="48"/>
        <v>2.1520000000000003E-3</v>
      </c>
      <c r="O211" s="688">
        <v>46.482165999999999</v>
      </c>
      <c r="P211" s="684">
        <f t="shared" ref="P211:AA211" si="49">+P204+P205+P206+P207+P208+P209+P210</f>
        <v>392.92882199999997</v>
      </c>
      <c r="Q211" s="685">
        <f t="shared" si="49"/>
        <v>392.88625100000002</v>
      </c>
      <c r="R211" s="686">
        <f t="shared" si="49"/>
        <v>0</v>
      </c>
      <c r="S211" s="686">
        <f t="shared" si="49"/>
        <v>0</v>
      </c>
      <c r="T211" s="686">
        <f t="shared" si="49"/>
        <v>199.85019800000001</v>
      </c>
      <c r="U211" s="687">
        <f t="shared" si="49"/>
        <v>193.036055</v>
      </c>
      <c r="V211" s="684">
        <f t="shared" si="49"/>
        <v>0</v>
      </c>
      <c r="W211" s="686">
        <f t="shared" si="49"/>
        <v>0</v>
      </c>
      <c r="X211" s="684">
        <f t="shared" si="49"/>
        <v>0</v>
      </c>
      <c r="Y211" s="687">
        <f t="shared" si="49"/>
        <v>0</v>
      </c>
      <c r="Z211" s="684">
        <f t="shared" si="49"/>
        <v>26.304089000000001</v>
      </c>
      <c r="AA211" s="686">
        <f t="shared" si="49"/>
        <v>2.0869999999999999E-3</v>
      </c>
      <c r="AB211" s="688">
        <v>39.816930999999997</v>
      </c>
    </row>
    <row r="212" spans="1:28" x14ac:dyDescent="0.3">
      <c r="A212" s="651" t="s">
        <v>539</v>
      </c>
      <c r="B212" s="652" t="s">
        <v>571</v>
      </c>
      <c r="C212" s="653">
        <v>5.1737479999999998</v>
      </c>
      <c r="D212" s="654">
        <v>5.1737390000000003</v>
      </c>
      <c r="E212" s="655">
        <v>3.2377999999999997E-2</v>
      </c>
      <c r="F212" s="655">
        <v>0</v>
      </c>
      <c r="G212" s="655">
        <v>5.1028479999999998</v>
      </c>
      <c r="H212" s="656">
        <v>3.8512999999999999E-2</v>
      </c>
      <c r="I212" s="657">
        <v>0</v>
      </c>
      <c r="J212" s="658">
        <v>0</v>
      </c>
      <c r="K212" s="657">
        <v>0</v>
      </c>
      <c r="L212" s="659">
        <v>0</v>
      </c>
      <c r="M212" s="657">
        <v>0</v>
      </c>
      <c r="N212" s="658">
        <v>0</v>
      </c>
      <c r="O212" s="660"/>
      <c r="P212" s="653">
        <v>5.1955010000000001</v>
      </c>
      <c r="Q212" s="654">
        <v>5.1954890000000002</v>
      </c>
      <c r="R212" s="655">
        <v>0</v>
      </c>
      <c r="S212" s="655">
        <v>0</v>
      </c>
      <c r="T212" s="655">
        <v>5.1235470000000003</v>
      </c>
      <c r="U212" s="656">
        <v>7.1942000000000006E-2</v>
      </c>
      <c r="V212" s="657">
        <v>0</v>
      </c>
      <c r="W212" s="658">
        <v>0</v>
      </c>
      <c r="X212" s="657">
        <v>0</v>
      </c>
      <c r="Y212" s="659">
        <v>0</v>
      </c>
      <c r="Z212" s="657">
        <v>0</v>
      </c>
      <c r="AA212" s="658">
        <v>0</v>
      </c>
      <c r="AB212" s="660"/>
    </row>
    <row r="213" spans="1:28" x14ac:dyDescent="0.3">
      <c r="A213" s="661" t="s">
        <v>541</v>
      </c>
      <c r="B213" s="662"/>
      <c r="C213" s="663">
        <v>5.4929119999999996</v>
      </c>
      <c r="D213" s="664">
        <v>5.3947539999999998</v>
      </c>
      <c r="E213" s="665">
        <v>0.241702</v>
      </c>
      <c r="F213" s="665">
        <v>0</v>
      </c>
      <c r="G213" s="665">
        <v>4.9400620000000002</v>
      </c>
      <c r="H213" s="666">
        <v>0.31057299999999999</v>
      </c>
      <c r="I213" s="667">
        <v>0</v>
      </c>
      <c r="J213" s="668">
        <v>0</v>
      </c>
      <c r="K213" s="667">
        <v>0</v>
      </c>
      <c r="L213" s="669">
        <v>0</v>
      </c>
      <c r="M213" s="667">
        <v>0</v>
      </c>
      <c r="N213" s="668">
        <v>0</v>
      </c>
      <c r="O213" s="670"/>
      <c r="P213" s="663">
        <v>109.761392</v>
      </c>
      <c r="Q213" s="664">
        <v>109.7591</v>
      </c>
      <c r="R213" s="665">
        <v>72.411461000000003</v>
      </c>
      <c r="S213" s="665">
        <v>0</v>
      </c>
      <c r="T213" s="665">
        <v>24.72945</v>
      </c>
      <c r="U213" s="666">
        <v>12.61819</v>
      </c>
      <c r="V213" s="667">
        <v>0</v>
      </c>
      <c r="W213" s="668">
        <v>0</v>
      </c>
      <c r="X213" s="667">
        <v>0</v>
      </c>
      <c r="Y213" s="669">
        <v>0</v>
      </c>
      <c r="Z213" s="667">
        <v>0</v>
      </c>
      <c r="AA213" s="668">
        <v>0</v>
      </c>
      <c r="AB213" s="670"/>
    </row>
    <row r="214" spans="1:28" x14ac:dyDescent="0.3">
      <c r="A214" s="661" t="s">
        <v>542</v>
      </c>
      <c r="B214" s="662"/>
      <c r="C214" s="663">
        <v>71.688772999999998</v>
      </c>
      <c r="D214" s="664">
        <v>71.638941000000003</v>
      </c>
      <c r="E214" s="665">
        <v>1.047E-3</v>
      </c>
      <c r="F214" s="665">
        <v>0</v>
      </c>
      <c r="G214" s="665">
        <v>29.297032999999999</v>
      </c>
      <c r="H214" s="666">
        <v>42.341907999999997</v>
      </c>
      <c r="I214" s="667">
        <v>0</v>
      </c>
      <c r="J214" s="671">
        <v>0</v>
      </c>
      <c r="K214" s="667">
        <v>0</v>
      </c>
      <c r="L214" s="671">
        <v>0</v>
      </c>
      <c r="M214" s="667">
        <v>0</v>
      </c>
      <c r="N214" s="668">
        <v>0</v>
      </c>
      <c r="O214" s="672"/>
      <c r="P214" s="663">
        <v>376.70950699999997</v>
      </c>
      <c r="Q214" s="664">
        <v>376.65711199999998</v>
      </c>
      <c r="R214" s="665">
        <v>1.0560000000000001E-3</v>
      </c>
      <c r="S214" s="665">
        <v>0</v>
      </c>
      <c r="T214" s="665">
        <v>363.03757300000001</v>
      </c>
      <c r="U214" s="666">
        <v>13.619539</v>
      </c>
      <c r="V214" s="667">
        <v>0</v>
      </c>
      <c r="W214" s="671">
        <v>0</v>
      </c>
      <c r="X214" s="667">
        <v>0</v>
      </c>
      <c r="Y214" s="671">
        <v>0</v>
      </c>
      <c r="Z214" s="667">
        <v>0</v>
      </c>
      <c r="AA214" s="668">
        <v>0</v>
      </c>
      <c r="AB214" s="672"/>
    </row>
    <row r="215" spans="1:28" x14ac:dyDescent="0.3">
      <c r="A215" s="661" t="s">
        <v>543</v>
      </c>
      <c r="B215" s="662"/>
      <c r="C215" s="663">
        <v>402.70006899999998</v>
      </c>
      <c r="D215" s="664">
        <v>393.85247299999997</v>
      </c>
      <c r="E215" s="665">
        <v>24.958653000000002</v>
      </c>
      <c r="F215" s="665">
        <v>0</v>
      </c>
      <c r="G215" s="665">
        <v>336.63482199999999</v>
      </c>
      <c r="H215" s="666">
        <v>40.884245</v>
      </c>
      <c r="I215" s="667">
        <v>0</v>
      </c>
      <c r="J215" s="668">
        <v>0</v>
      </c>
      <c r="K215" s="667">
        <v>0</v>
      </c>
      <c r="L215" s="669">
        <v>0</v>
      </c>
      <c r="M215" s="667">
        <v>0</v>
      </c>
      <c r="N215" s="668">
        <v>0</v>
      </c>
      <c r="O215" s="670"/>
      <c r="P215" s="663">
        <v>224.69811999999999</v>
      </c>
      <c r="Q215" s="664">
        <v>224.55393900000001</v>
      </c>
      <c r="R215" s="665">
        <v>3.8449999999999999E-3</v>
      </c>
      <c r="S215" s="665">
        <v>0</v>
      </c>
      <c r="T215" s="665">
        <v>182.05004600000001</v>
      </c>
      <c r="U215" s="666">
        <v>42.503892999999998</v>
      </c>
      <c r="V215" s="667">
        <v>0</v>
      </c>
      <c r="W215" s="668">
        <v>0</v>
      </c>
      <c r="X215" s="667">
        <v>0</v>
      </c>
      <c r="Y215" s="669">
        <v>0</v>
      </c>
      <c r="Z215" s="667">
        <v>0</v>
      </c>
      <c r="AA215" s="668">
        <v>0</v>
      </c>
      <c r="AB215" s="670"/>
    </row>
    <row r="216" spans="1:28" x14ac:dyDescent="0.3">
      <c r="A216" s="661" t="s">
        <v>544</v>
      </c>
      <c r="B216" s="662"/>
      <c r="C216" s="663">
        <v>2692.5858950000002</v>
      </c>
      <c r="D216" s="664">
        <v>2692.0939530000001</v>
      </c>
      <c r="E216" s="665">
        <v>19.17867</v>
      </c>
      <c r="F216" s="665">
        <v>0</v>
      </c>
      <c r="G216" s="665">
        <v>2070.0806040000002</v>
      </c>
      <c r="H216" s="666">
        <v>602.83853399999998</v>
      </c>
      <c r="I216" s="667">
        <v>0</v>
      </c>
      <c r="J216" s="668">
        <v>0</v>
      </c>
      <c r="K216" s="667">
        <v>0</v>
      </c>
      <c r="L216" s="669">
        <v>0</v>
      </c>
      <c r="M216" s="667">
        <v>0</v>
      </c>
      <c r="N216" s="668">
        <v>0</v>
      </c>
      <c r="O216" s="670"/>
      <c r="P216" s="663">
        <v>3232.2647040000002</v>
      </c>
      <c r="Q216" s="664">
        <v>3231.8472769999998</v>
      </c>
      <c r="R216" s="665">
        <v>0.76600900000000005</v>
      </c>
      <c r="S216" s="665">
        <v>0</v>
      </c>
      <c r="T216" s="665">
        <v>2336.8433989999999</v>
      </c>
      <c r="U216" s="666">
        <v>894.24167899999998</v>
      </c>
      <c r="V216" s="667">
        <v>0</v>
      </c>
      <c r="W216" s="668">
        <v>0</v>
      </c>
      <c r="X216" s="667">
        <v>0</v>
      </c>
      <c r="Y216" s="669">
        <v>0</v>
      </c>
      <c r="Z216" s="667">
        <v>0</v>
      </c>
      <c r="AA216" s="668">
        <v>0</v>
      </c>
      <c r="AB216" s="670"/>
    </row>
    <row r="217" spans="1:28" x14ac:dyDescent="0.3">
      <c r="A217" s="661" t="s">
        <v>545</v>
      </c>
      <c r="B217" s="662"/>
      <c r="C217" s="663">
        <v>8376.0407340000002</v>
      </c>
      <c r="D217" s="664">
        <v>8364.4144739999992</v>
      </c>
      <c r="E217" s="665">
        <v>337.88510300000002</v>
      </c>
      <c r="F217" s="665">
        <v>0</v>
      </c>
      <c r="G217" s="665">
        <v>5382.8616140000004</v>
      </c>
      <c r="H217" s="666">
        <v>2653.7968089999999</v>
      </c>
      <c r="I217" s="667">
        <v>0</v>
      </c>
      <c r="J217" s="668">
        <v>0</v>
      </c>
      <c r="K217" s="667">
        <v>0</v>
      </c>
      <c r="L217" s="669">
        <v>0</v>
      </c>
      <c r="M217" s="667">
        <v>0</v>
      </c>
      <c r="N217" s="668">
        <v>0</v>
      </c>
      <c r="O217" s="670"/>
      <c r="P217" s="663">
        <v>9443.7564880000009</v>
      </c>
      <c r="Q217" s="664">
        <v>9438.4153669999996</v>
      </c>
      <c r="R217" s="665">
        <v>10.264485000000001</v>
      </c>
      <c r="S217" s="665">
        <v>0</v>
      </c>
      <c r="T217" s="665">
        <v>6375.9430339999999</v>
      </c>
      <c r="U217" s="666">
        <v>3056.298092</v>
      </c>
      <c r="V217" s="667">
        <v>0</v>
      </c>
      <c r="W217" s="668">
        <v>0</v>
      </c>
      <c r="X217" s="667">
        <v>0</v>
      </c>
      <c r="Y217" s="669">
        <v>0</v>
      </c>
      <c r="Z217" s="667">
        <v>0</v>
      </c>
      <c r="AA217" s="668">
        <v>0</v>
      </c>
      <c r="AB217" s="670"/>
    </row>
    <row r="218" spans="1:28" x14ac:dyDescent="0.3">
      <c r="A218" s="673" t="s">
        <v>546</v>
      </c>
      <c r="B218" s="662"/>
      <c r="C218" s="674">
        <v>4726.7164499999999</v>
      </c>
      <c r="D218" s="675">
        <v>4687.5186519999997</v>
      </c>
      <c r="E218" s="676">
        <v>102.353121</v>
      </c>
      <c r="F218" s="676">
        <v>0</v>
      </c>
      <c r="G218" s="676">
        <v>1973.2545279999999</v>
      </c>
      <c r="H218" s="677">
        <v>2650.2724330000001</v>
      </c>
      <c r="I218" s="678">
        <v>0</v>
      </c>
      <c r="J218" s="679">
        <v>0</v>
      </c>
      <c r="K218" s="678">
        <v>0</v>
      </c>
      <c r="L218" s="680">
        <v>0</v>
      </c>
      <c r="M218" s="678">
        <v>0</v>
      </c>
      <c r="N218" s="679">
        <v>0</v>
      </c>
      <c r="O218" s="681"/>
      <c r="P218" s="674">
        <v>5603.5545259999999</v>
      </c>
      <c r="Q218" s="675">
        <v>5557.1613699999998</v>
      </c>
      <c r="R218" s="676">
        <v>61.902558999999997</v>
      </c>
      <c r="S218" s="676">
        <v>0</v>
      </c>
      <c r="T218" s="676">
        <v>2391.983972</v>
      </c>
      <c r="U218" s="677">
        <v>3148.9635979999998</v>
      </c>
      <c r="V218" s="678">
        <v>0</v>
      </c>
      <c r="W218" s="679">
        <v>0</v>
      </c>
      <c r="X218" s="678">
        <v>0</v>
      </c>
      <c r="Y218" s="680">
        <v>0</v>
      </c>
      <c r="Z218" s="678">
        <v>0</v>
      </c>
      <c r="AA218" s="679">
        <v>0</v>
      </c>
      <c r="AB218" s="681"/>
    </row>
    <row r="219" spans="1:28" ht="12.5" thickBot="1" x14ac:dyDescent="0.35">
      <c r="A219" s="682" t="s">
        <v>292</v>
      </c>
      <c r="B219" s="683"/>
      <c r="C219" s="684">
        <f t="shared" ref="C219:N219" si="50">+C212+C213+C214+C215+C216+C217+C218</f>
        <v>16280.398581000001</v>
      </c>
      <c r="D219" s="685">
        <f t="shared" si="50"/>
        <v>16220.086985999998</v>
      </c>
      <c r="E219" s="686">
        <f t="shared" si="50"/>
        <v>484.65067399999998</v>
      </c>
      <c r="F219" s="686">
        <f t="shared" si="50"/>
        <v>0</v>
      </c>
      <c r="G219" s="686">
        <f t="shared" si="50"/>
        <v>9802.1715110000005</v>
      </c>
      <c r="H219" s="687">
        <f t="shared" si="50"/>
        <v>5990.4830149999998</v>
      </c>
      <c r="I219" s="684">
        <f t="shared" si="50"/>
        <v>0</v>
      </c>
      <c r="J219" s="686">
        <f t="shared" si="50"/>
        <v>0</v>
      </c>
      <c r="K219" s="684">
        <f t="shared" si="50"/>
        <v>0</v>
      </c>
      <c r="L219" s="687">
        <f t="shared" si="50"/>
        <v>0</v>
      </c>
      <c r="M219" s="684">
        <f t="shared" si="50"/>
        <v>0</v>
      </c>
      <c r="N219" s="686">
        <f t="shared" si="50"/>
        <v>0</v>
      </c>
      <c r="O219" s="688">
        <v>13.759465000000001</v>
      </c>
      <c r="P219" s="684">
        <f t="shared" ref="P219:AA219" si="51">+P212+P213+P214+P215+P216+P217+P218</f>
        <v>18995.940238000003</v>
      </c>
      <c r="Q219" s="685">
        <f t="shared" si="51"/>
        <v>18943.589653999999</v>
      </c>
      <c r="R219" s="686">
        <f t="shared" si="51"/>
        <v>145.34941499999999</v>
      </c>
      <c r="S219" s="686">
        <f t="shared" si="51"/>
        <v>0</v>
      </c>
      <c r="T219" s="686">
        <f t="shared" si="51"/>
        <v>11679.711021000001</v>
      </c>
      <c r="U219" s="687">
        <f t="shared" si="51"/>
        <v>7168.3169330000001</v>
      </c>
      <c r="V219" s="684">
        <f t="shared" si="51"/>
        <v>0</v>
      </c>
      <c r="W219" s="686">
        <f t="shared" si="51"/>
        <v>0</v>
      </c>
      <c r="X219" s="684">
        <f t="shared" si="51"/>
        <v>0</v>
      </c>
      <c r="Y219" s="687">
        <f t="shared" si="51"/>
        <v>0</v>
      </c>
      <c r="Z219" s="684">
        <f t="shared" si="51"/>
        <v>0</v>
      </c>
      <c r="AA219" s="686">
        <f t="shared" si="51"/>
        <v>0</v>
      </c>
      <c r="AB219" s="688">
        <v>9.8752379999999995</v>
      </c>
    </row>
    <row r="220" spans="1:28" x14ac:dyDescent="0.3">
      <c r="A220" s="651" t="s">
        <v>539</v>
      </c>
      <c r="B220" s="652" t="s">
        <v>572</v>
      </c>
      <c r="C220" s="653">
        <v>5.8E-5</v>
      </c>
      <c r="D220" s="654">
        <v>5.8E-5</v>
      </c>
      <c r="E220" s="655">
        <v>0</v>
      </c>
      <c r="F220" s="655">
        <v>0</v>
      </c>
      <c r="G220" s="655">
        <v>0</v>
      </c>
      <c r="H220" s="656">
        <v>5.8E-5</v>
      </c>
      <c r="I220" s="657">
        <v>0</v>
      </c>
      <c r="J220" s="658">
        <v>0</v>
      </c>
      <c r="K220" s="657">
        <v>0</v>
      </c>
      <c r="L220" s="659">
        <v>0</v>
      </c>
      <c r="M220" s="657">
        <v>0</v>
      </c>
      <c r="N220" s="658">
        <v>0</v>
      </c>
      <c r="O220" s="660"/>
      <c r="P220" s="653">
        <v>4.3999999999999999E-5</v>
      </c>
      <c r="Q220" s="654">
        <v>4.3999999999999999E-5</v>
      </c>
      <c r="R220" s="655">
        <v>0</v>
      </c>
      <c r="S220" s="655">
        <v>0</v>
      </c>
      <c r="T220" s="655">
        <v>0</v>
      </c>
      <c r="U220" s="656">
        <v>4.3999999999999999E-5</v>
      </c>
      <c r="V220" s="657">
        <v>0</v>
      </c>
      <c r="W220" s="658">
        <v>0</v>
      </c>
      <c r="X220" s="657">
        <v>0</v>
      </c>
      <c r="Y220" s="659">
        <v>0</v>
      </c>
      <c r="Z220" s="657">
        <v>0</v>
      </c>
      <c r="AA220" s="658">
        <v>0</v>
      </c>
      <c r="AB220" s="660"/>
    </row>
    <row r="221" spans="1:28" x14ac:dyDescent="0.3">
      <c r="A221" s="661" t="s">
        <v>541</v>
      </c>
      <c r="B221" s="662"/>
      <c r="C221" s="663">
        <v>0</v>
      </c>
      <c r="D221" s="664">
        <v>0</v>
      </c>
      <c r="E221" s="665">
        <v>0</v>
      </c>
      <c r="F221" s="665">
        <v>0</v>
      </c>
      <c r="G221" s="665">
        <v>0</v>
      </c>
      <c r="H221" s="666">
        <v>0</v>
      </c>
      <c r="I221" s="667">
        <v>0</v>
      </c>
      <c r="J221" s="668">
        <v>0</v>
      </c>
      <c r="K221" s="667">
        <v>0</v>
      </c>
      <c r="L221" s="669">
        <v>0</v>
      </c>
      <c r="M221" s="667">
        <v>0</v>
      </c>
      <c r="N221" s="668">
        <v>0</v>
      </c>
      <c r="O221" s="670"/>
      <c r="P221" s="663">
        <v>0</v>
      </c>
      <c r="Q221" s="664">
        <v>0</v>
      </c>
      <c r="R221" s="665">
        <v>0</v>
      </c>
      <c r="S221" s="665">
        <v>0</v>
      </c>
      <c r="T221" s="665">
        <v>0</v>
      </c>
      <c r="U221" s="666">
        <v>0</v>
      </c>
      <c r="V221" s="667">
        <v>0</v>
      </c>
      <c r="W221" s="668">
        <v>0</v>
      </c>
      <c r="X221" s="667">
        <v>0</v>
      </c>
      <c r="Y221" s="669">
        <v>0</v>
      </c>
      <c r="Z221" s="667">
        <v>0</v>
      </c>
      <c r="AA221" s="668">
        <v>0</v>
      </c>
      <c r="AB221" s="670"/>
    </row>
    <row r="222" spans="1:28" x14ac:dyDescent="0.3">
      <c r="A222" s="661" t="s">
        <v>542</v>
      </c>
      <c r="B222" s="662"/>
      <c r="C222" s="663">
        <v>0</v>
      </c>
      <c r="D222" s="664">
        <v>0</v>
      </c>
      <c r="E222" s="665">
        <v>0</v>
      </c>
      <c r="F222" s="665">
        <v>0</v>
      </c>
      <c r="G222" s="665">
        <v>0</v>
      </c>
      <c r="H222" s="666">
        <v>0</v>
      </c>
      <c r="I222" s="667">
        <v>0</v>
      </c>
      <c r="J222" s="671">
        <v>0</v>
      </c>
      <c r="K222" s="667">
        <v>0</v>
      </c>
      <c r="L222" s="671">
        <v>0</v>
      </c>
      <c r="M222" s="667">
        <v>0</v>
      </c>
      <c r="N222" s="668">
        <v>0</v>
      </c>
      <c r="O222" s="672"/>
      <c r="P222" s="663">
        <v>0</v>
      </c>
      <c r="Q222" s="664">
        <v>0</v>
      </c>
      <c r="R222" s="665">
        <v>0</v>
      </c>
      <c r="S222" s="665">
        <v>0</v>
      </c>
      <c r="T222" s="665">
        <v>0</v>
      </c>
      <c r="U222" s="666">
        <v>0</v>
      </c>
      <c r="V222" s="667">
        <v>0</v>
      </c>
      <c r="W222" s="671">
        <v>0</v>
      </c>
      <c r="X222" s="667">
        <v>0</v>
      </c>
      <c r="Y222" s="671">
        <v>0</v>
      </c>
      <c r="Z222" s="667">
        <v>0</v>
      </c>
      <c r="AA222" s="668">
        <v>0</v>
      </c>
      <c r="AB222" s="672"/>
    </row>
    <row r="223" spans="1:28" x14ac:dyDescent="0.3">
      <c r="A223" s="661" t="s">
        <v>543</v>
      </c>
      <c r="B223" s="662"/>
      <c r="C223" s="663">
        <v>0</v>
      </c>
      <c r="D223" s="664">
        <v>0</v>
      </c>
      <c r="E223" s="665">
        <v>0</v>
      </c>
      <c r="F223" s="665">
        <v>0</v>
      </c>
      <c r="G223" s="665">
        <v>0</v>
      </c>
      <c r="H223" s="666">
        <v>0</v>
      </c>
      <c r="I223" s="667">
        <v>0</v>
      </c>
      <c r="J223" s="668">
        <v>0</v>
      </c>
      <c r="K223" s="667">
        <v>0</v>
      </c>
      <c r="L223" s="669">
        <v>0</v>
      </c>
      <c r="M223" s="667">
        <v>0</v>
      </c>
      <c r="N223" s="668">
        <v>0</v>
      </c>
      <c r="O223" s="670"/>
      <c r="P223" s="663">
        <v>0</v>
      </c>
      <c r="Q223" s="664">
        <v>0</v>
      </c>
      <c r="R223" s="665">
        <v>0</v>
      </c>
      <c r="S223" s="665">
        <v>0</v>
      </c>
      <c r="T223" s="665">
        <v>0</v>
      </c>
      <c r="U223" s="666">
        <v>0</v>
      </c>
      <c r="V223" s="667">
        <v>0</v>
      </c>
      <c r="W223" s="668">
        <v>0</v>
      </c>
      <c r="X223" s="667">
        <v>0</v>
      </c>
      <c r="Y223" s="669">
        <v>0</v>
      </c>
      <c r="Z223" s="667">
        <v>0</v>
      </c>
      <c r="AA223" s="668">
        <v>0</v>
      </c>
      <c r="AB223" s="670"/>
    </row>
    <row r="224" spans="1:28" x14ac:dyDescent="0.3">
      <c r="A224" s="661" t="s">
        <v>544</v>
      </c>
      <c r="B224" s="662"/>
      <c r="C224" s="663">
        <v>0</v>
      </c>
      <c r="D224" s="664">
        <v>0</v>
      </c>
      <c r="E224" s="665">
        <v>0</v>
      </c>
      <c r="F224" s="665">
        <v>0</v>
      </c>
      <c r="G224" s="665">
        <v>0</v>
      </c>
      <c r="H224" s="666">
        <v>0</v>
      </c>
      <c r="I224" s="667">
        <v>0</v>
      </c>
      <c r="J224" s="668">
        <v>0</v>
      </c>
      <c r="K224" s="667">
        <v>0</v>
      </c>
      <c r="L224" s="669">
        <v>0</v>
      </c>
      <c r="M224" s="667">
        <v>0</v>
      </c>
      <c r="N224" s="668">
        <v>0</v>
      </c>
      <c r="O224" s="670"/>
      <c r="P224" s="663">
        <v>0</v>
      </c>
      <c r="Q224" s="664">
        <v>0</v>
      </c>
      <c r="R224" s="665">
        <v>0</v>
      </c>
      <c r="S224" s="665">
        <v>0</v>
      </c>
      <c r="T224" s="665">
        <v>0</v>
      </c>
      <c r="U224" s="666">
        <v>0</v>
      </c>
      <c r="V224" s="667">
        <v>0</v>
      </c>
      <c r="W224" s="668">
        <v>0</v>
      </c>
      <c r="X224" s="667">
        <v>0</v>
      </c>
      <c r="Y224" s="669">
        <v>0</v>
      </c>
      <c r="Z224" s="667">
        <v>0</v>
      </c>
      <c r="AA224" s="668">
        <v>0</v>
      </c>
      <c r="AB224" s="670"/>
    </row>
    <row r="225" spans="1:28" x14ac:dyDescent="0.3">
      <c r="A225" s="661" t="s">
        <v>545</v>
      </c>
      <c r="B225" s="662"/>
      <c r="C225" s="663">
        <v>0</v>
      </c>
      <c r="D225" s="664">
        <v>0</v>
      </c>
      <c r="E225" s="665">
        <v>0</v>
      </c>
      <c r="F225" s="665">
        <v>0</v>
      </c>
      <c r="G225" s="665">
        <v>0</v>
      </c>
      <c r="H225" s="666">
        <v>0</v>
      </c>
      <c r="I225" s="667">
        <v>0</v>
      </c>
      <c r="J225" s="668">
        <v>0</v>
      </c>
      <c r="K225" s="667">
        <v>0</v>
      </c>
      <c r="L225" s="669">
        <v>0</v>
      </c>
      <c r="M225" s="667">
        <v>0</v>
      </c>
      <c r="N225" s="668">
        <v>0</v>
      </c>
      <c r="O225" s="670"/>
      <c r="P225" s="663">
        <v>0</v>
      </c>
      <c r="Q225" s="664">
        <v>0</v>
      </c>
      <c r="R225" s="665">
        <v>0</v>
      </c>
      <c r="S225" s="665">
        <v>0</v>
      </c>
      <c r="T225" s="665">
        <v>0</v>
      </c>
      <c r="U225" s="666">
        <v>0</v>
      </c>
      <c r="V225" s="667">
        <v>0</v>
      </c>
      <c r="W225" s="668">
        <v>0</v>
      </c>
      <c r="X225" s="667">
        <v>0</v>
      </c>
      <c r="Y225" s="669">
        <v>0</v>
      </c>
      <c r="Z225" s="667">
        <v>0</v>
      </c>
      <c r="AA225" s="668">
        <v>0</v>
      </c>
      <c r="AB225" s="670"/>
    </row>
    <row r="226" spans="1:28" x14ac:dyDescent="0.3">
      <c r="A226" s="673" t="s">
        <v>546</v>
      </c>
      <c r="B226" s="662"/>
      <c r="C226" s="674">
        <v>0</v>
      </c>
      <c r="D226" s="675">
        <v>0</v>
      </c>
      <c r="E226" s="676">
        <v>0</v>
      </c>
      <c r="F226" s="676">
        <v>0</v>
      </c>
      <c r="G226" s="676">
        <v>0</v>
      </c>
      <c r="H226" s="677">
        <v>0</v>
      </c>
      <c r="I226" s="678">
        <v>0</v>
      </c>
      <c r="J226" s="679">
        <v>0</v>
      </c>
      <c r="K226" s="678">
        <v>0</v>
      </c>
      <c r="L226" s="680">
        <v>0</v>
      </c>
      <c r="M226" s="678">
        <v>0</v>
      </c>
      <c r="N226" s="679">
        <v>0</v>
      </c>
      <c r="O226" s="681"/>
      <c r="P226" s="674">
        <v>0</v>
      </c>
      <c r="Q226" s="675">
        <v>0</v>
      </c>
      <c r="R226" s="676">
        <v>0</v>
      </c>
      <c r="S226" s="676">
        <v>0</v>
      </c>
      <c r="T226" s="676">
        <v>0</v>
      </c>
      <c r="U226" s="677">
        <v>0</v>
      </c>
      <c r="V226" s="678">
        <v>0</v>
      </c>
      <c r="W226" s="679">
        <v>0</v>
      </c>
      <c r="X226" s="678">
        <v>0</v>
      </c>
      <c r="Y226" s="680">
        <v>0</v>
      </c>
      <c r="Z226" s="678">
        <v>0</v>
      </c>
      <c r="AA226" s="679">
        <v>0</v>
      </c>
      <c r="AB226" s="681"/>
    </row>
    <row r="227" spans="1:28" ht="12.5" thickBot="1" x14ac:dyDescent="0.35">
      <c r="A227" s="682" t="s">
        <v>292</v>
      </c>
      <c r="B227" s="683"/>
      <c r="C227" s="684">
        <f t="shared" ref="C227:N227" si="52">+C220+C221+C222+C223+C224+C225+C226</f>
        <v>5.8E-5</v>
      </c>
      <c r="D227" s="685">
        <f t="shared" si="52"/>
        <v>5.8E-5</v>
      </c>
      <c r="E227" s="686">
        <f t="shared" si="52"/>
        <v>0</v>
      </c>
      <c r="F227" s="686">
        <f t="shared" si="52"/>
        <v>0</v>
      </c>
      <c r="G227" s="686">
        <f t="shared" si="52"/>
        <v>0</v>
      </c>
      <c r="H227" s="687">
        <f t="shared" si="52"/>
        <v>5.8E-5</v>
      </c>
      <c r="I227" s="684">
        <f t="shared" si="52"/>
        <v>0</v>
      </c>
      <c r="J227" s="686">
        <f t="shared" si="52"/>
        <v>0</v>
      </c>
      <c r="K227" s="684">
        <f t="shared" si="52"/>
        <v>0</v>
      </c>
      <c r="L227" s="687">
        <f t="shared" si="52"/>
        <v>0</v>
      </c>
      <c r="M227" s="684">
        <f t="shared" si="52"/>
        <v>0</v>
      </c>
      <c r="N227" s="686">
        <f t="shared" si="52"/>
        <v>0</v>
      </c>
      <c r="O227" s="688">
        <v>0</v>
      </c>
      <c r="P227" s="684">
        <f t="shared" ref="P227:AA227" si="53">+P220+P221+P222+P223+P224+P225+P226</f>
        <v>4.3999999999999999E-5</v>
      </c>
      <c r="Q227" s="685">
        <f t="shared" si="53"/>
        <v>4.3999999999999999E-5</v>
      </c>
      <c r="R227" s="686">
        <f t="shared" si="53"/>
        <v>0</v>
      </c>
      <c r="S227" s="686">
        <f t="shared" si="53"/>
        <v>0</v>
      </c>
      <c r="T227" s="686">
        <f t="shared" si="53"/>
        <v>0</v>
      </c>
      <c r="U227" s="687">
        <f t="shared" si="53"/>
        <v>4.3999999999999999E-5</v>
      </c>
      <c r="V227" s="684">
        <f t="shared" si="53"/>
        <v>0</v>
      </c>
      <c r="W227" s="686">
        <f t="shared" si="53"/>
        <v>0</v>
      </c>
      <c r="X227" s="684">
        <f t="shared" si="53"/>
        <v>0</v>
      </c>
      <c r="Y227" s="687">
        <f t="shared" si="53"/>
        <v>0</v>
      </c>
      <c r="Z227" s="684">
        <f t="shared" si="53"/>
        <v>0</v>
      </c>
      <c r="AA227" s="686">
        <f t="shared" si="53"/>
        <v>0</v>
      </c>
      <c r="AB227" s="688">
        <v>0</v>
      </c>
    </row>
    <row r="228" spans="1:28" x14ac:dyDescent="0.3">
      <c r="A228" s="651" t="s">
        <v>539</v>
      </c>
      <c r="B228" s="652" t="s">
        <v>573</v>
      </c>
      <c r="C228" s="653">
        <v>0</v>
      </c>
      <c r="D228" s="654">
        <v>0</v>
      </c>
      <c r="E228" s="655">
        <v>0</v>
      </c>
      <c r="F228" s="655">
        <v>0</v>
      </c>
      <c r="G228" s="655">
        <v>0</v>
      </c>
      <c r="H228" s="656">
        <v>0</v>
      </c>
      <c r="I228" s="657">
        <v>0</v>
      </c>
      <c r="J228" s="658">
        <v>0</v>
      </c>
      <c r="K228" s="657">
        <v>0</v>
      </c>
      <c r="L228" s="659">
        <v>0</v>
      </c>
      <c r="M228" s="657">
        <v>0</v>
      </c>
      <c r="N228" s="658">
        <v>0</v>
      </c>
      <c r="O228" s="660"/>
      <c r="P228" s="653">
        <v>0</v>
      </c>
      <c r="Q228" s="654">
        <v>0</v>
      </c>
      <c r="R228" s="655">
        <v>0</v>
      </c>
      <c r="S228" s="655">
        <v>0</v>
      </c>
      <c r="T228" s="655">
        <v>0</v>
      </c>
      <c r="U228" s="656">
        <v>0</v>
      </c>
      <c r="V228" s="657">
        <v>0</v>
      </c>
      <c r="W228" s="658">
        <v>0</v>
      </c>
      <c r="X228" s="657">
        <v>0</v>
      </c>
      <c r="Y228" s="659">
        <v>0</v>
      </c>
      <c r="Z228" s="657">
        <v>0</v>
      </c>
      <c r="AA228" s="658">
        <v>0</v>
      </c>
      <c r="AB228" s="660"/>
    </row>
    <row r="229" spans="1:28" x14ac:dyDescent="0.3">
      <c r="A229" s="661" t="s">
        <v>541</v>
      </c>
      <c r="B229" s="662"/>
      <c r="C229" s="663">
        <v>0</v>
      </c>
      <c r="D229" s="664">
        <v>0</v>
      </c>
      <c r="E229" s="665">
        <v>0</v>
      </c>
      <c r="F229" s="665">
        <v>0</v>
      </c>
      <c r="G229" s="665">
        <v>0</v>
      </c>
      <c r="H229" s="666">
        <v>0</v>
      </c>
      <c r="I229" s="667">
        <v>0</v>
      </c>
      <c r="J229" s="668">
        <v>0</v>
      </c>
      <c r="K229" s="667">
        <v>0</v>
      </c>
      <c r="L229" s="669">
        <v>0</v>
      </c>
      <c r="M229" s="667">
        <v>0</v>
      </c>
      <c r="N229" s="668">
        <v>0</v>
      </c>
      <c r="O229" s="670"/>
      <c r="P229" s="663">
        <v>0</v>
      </c>
      <c r="Q229" s="664">
        <v>0</v>
      </c>
      <c r="R229" s="665">
        <v>0</v>
      </c>
      <c r="S229" s="665">
        <v>0</v>
      </c>
      <c r="T229" s="665">
        <v>0</v>
      </c>
      <c r="U229" s="666">
        <v>0</v>
      </c>
      <c r="V229" s="667">
        <v>0</v>
      </c>
      <c r="W229" s="668">
        <v>0</v>
      </c>
      <c r="X229" s="667">
        <v>0</v>
      </c>
      <c r="Y229" s="669">
        <v>0</v>
      </c>
      <c r="Z229" s="667">
        <v>0</v>
      </c>
      <c r="AA229" s="668">
        <v>0</v>
      </c>
      <c r="AB229" s="670"/>
    </row>
    <row r="230" spans="1:28" x14ac:dyDescent="0.3">
      <c r="A230" s="661" t="s">
        <v>542</v>
      </c>
      <c r="B230" s="662"/>
      <c r="C230" s="663">
        <v>0</v>
      </c>
      <c r="D230" s="664">
        <v>0</v>
      </c>
      <c r="E230" s="665">
        <v>0</v>
      </c>
      <c r="F230" s="665">
        <v>0</v>
      </c>
      <c r="G230" s="665">
        <v>0</v>
      </c>
      <c r="H230" s="666">
        <v>0</v>
      </c>
      <c r="I230" s="667">
        <v>0</v>
      </c>
      <c r="J230" s="671">
        <v>0</v>
      </c>
      <c r="K230" s="667">
        <v>0</v>
      </c>
      <c r="L230" s="671">
        <v>0</v>
      </c>
      <c r="M230" s="667">
        <v>0</v>
      </c>
      <c r="N230" s="668">
        <v>0</v>
      </c>
      <c r="O230" s="672"/>
      <c r="P230" s="663">
        <v>0</v>
      </c>
      <c r="Q230" s="664">
        <v>0</v>
      </c>
      <c r="R230" s="665">
        <v>0</v>
      </c>
      <c r="S230" s="665">
        <v>0</v>
      </c>
      <c r="T230" s="665">
        <v>0</v>
      </c>
      <c r="U230" s="666">
        <v>0</v>
      </c>
      <c r="V230" s="667">
        <v>0</v>
      </c>
      <c r="W230" s="671">
        <v>0</v>
      </c>
      <c r="X230" s="667">
        <v>0</v>
      </c>
      <c r="Y230" s="671">
        <v>0</v>
      </c>
      <c r="Z230" s="667">
        <v>0</v>
      </c>
      <c r="AA230" s="668">
        <v>0</v>
      </c>
      <c r="AB230" s="672"/>
    </row>
    <row r="231" spans="1:28" x14ac:dyDescent="0.3">
      <c r="A231" s="661" t="s">
        <v>543</v>
      </c>
      <c r="B231" s="662"/>
      <c r="C231" s="663">
        <v>0</v>
      </c>
      <c r="D231" s="664">
        <v>0</v>
      </c>
      <c r="E231" s="665">
        <v>0</v>
      </c>
      <c r="F231" s="665">
        <v>0</v>
      </c>
      <c r="G231" s="665">
        <v>0</v>
      </c>
      <c r="H231" s="666">
        <v>0</v>
      </c>
      <c r="I231" s="667">
        <v>0</v>
      </c>
      <c r="J231" s="668">
        <v>0</v>
      </c>
      <c r="K231" s="667">
        <v>0</v>
      </c>
      <c r="L231" s="669">
        <v>0</v>
      </c>
      <c r="M231" s="667">
        <v>0</v>
      </c>
      <c r="N231" s="668">
        <v>0</v>
      </c>
      <c r="O231" s="670"/>
      <c r="P231" s="663">
        <v>0</v>
      </c>
      <c r="Q231" s="664">
        <v>0</v>
      </c>
      <c r="R231" s="665">
        <v>0</v>
      </c>
      <c r="S231" s="665">
        <v>0</v>
      </c>
      <c r="T231" s="665">
        <v>0</v>
      </c>
      <c r="U231" s="666">
        <v>0</v>
      </c>
      <c r="V231" s="667">
        <v>0</v>
      </c>
      <c r="W231" s="668">
        <v>0</v>
      </c>
      <c r="X231" s="667">
        <v>0</v>
      </c>
      <c r="Y231" s="669">
        <v>0</v>
      </c>
      <c r="Z231" s="667">
        <v>0</v>
      </c>
      <c r="AA231" s="668">
        <v>0</v>
      </c>
      <c r="AB231" s="670"/>
    </row>
    <row r="232" spans="1:28" x14ac:dyDescent="0.3">
      <c r="A232" s="661" t="s">
        <v>544</v>
      </c>
      <c r="B232" s="662"/>
      <c r="C232" s="663">
        <v>0</v>
      </c>
      <c r="D232" s="664">
        <v>0</v>
      </c>
      <c r="E232" s="665">
        <v>0</v>
      </c>
      <c r="F232" s="665">
        <v>0</v>
      </c>
      <c r="G232" s="665">
        <v>0</v>
      </c>
      <c r="H232" s="666">
        <v>0</v>
      </c>
      <c r="I232" s="667">
        <v>0</v>
      </c>
      <c r="J232" s="668">
        <v>0</v>
      </c>
      <c r="K232" s="667">
        <v>0</v>
      </c>
      <c r="L232" s="669">
        <v>0</v>
      </c>
      <c r="M232" s="667">
        <v>0</v>
      </c>
      <c r="N232" s="668">
        <v>0</v>
      </c>
      <c r="O232" s="670"/>
      <c r="P232" s="663">
        <v>0</v>
      </c>
      <c r="Q232" s="664">
        <v>0</v>
      </c>
      <c r="R232" s="665">
        <v>0</v>
      </c>
      <c r="S232" s="665">
        <v>0</v>
      </c>
      <c r="T232" s="665">
        <v>0</v>
      </c>
      <c r="U232" s="666">
        <v>0</v>
      </c>
      <c r="V232" s="667">
        <v>0</v>
      </c>
      <c r="W232" s="668">
        <v>0</v>
      </c>
      <c r="X232" s="667">
        <v>0</v>
      </c>
      <c r="Y232" s="669">
        <v>0</v>
      </c>
      <c r="Z232" s="667">
        <v>0</v>
      </c>
      <c r="AA232" s="668">
        <v>0</v>
      </c>
      <c r="AB232" s="670"/>
    </row>
    <row r="233" spans="1:28" x14ac:dyDescent="0.3">
      <c r="A233" s="661" t="s">
        <v>545</v>
      </c>
      <c r="B233" s="662"/>
      <c r="C233" s="663">
        <v>155.25694300000001</v>
      </c>
      <c r="D233" s="664">
        <v>155.24527900000001</v>
      </c>
      <c r="E233" s="665">
        <v>0</v>
      </c>
      <c r="F233" s="665">
        <v>0</v>
      </c>
      <c r="G233" s="665">
        <v>155.24527900000001</v>
      </c>
      <c r="H233" s="666">
        <v>0</v>
      </c>
      <c r="I233" s="667">
        <v>0</v>
      </c>
      <c r="J233" s="668">
        <v>0</v>
      </c>
      <c r="K233" s="667">
        <v>0</v>
      </c>
      <c r="L233" s="669">
        <v>0</v>
      </c>
      <c r="M233" s="667">
        <v>0</v>
      </c>
      <c r="N233" s="668">
        <v>0</v>
      </c>
      <c r="O233" s="670"/>
      <c r="P233" s="663">
        <v>353.98221899999999</v>
      </c>
      <c r="Q233" s="664">
        <v>341.39603299999999</v>
      </c>
      <c r="R233" s="665">
        <v>12.562772000000001</v>
      </c>
      <c r="S233" s="665">
        <v>0</v>
      </c>
      <c r="T233" s="665">
        <v>341.39603299999999</v>
      </c>
      <c r="U233" s="666">
        <v>0</v>
      </c>
      <c r="V233" s="667">
        <v>0</v>
      </c>
      <c r="W233" s="668">
        <v>0</v>
      </c>
      <c r="X233" s="667">
        <v>0</v>
      </c>
      <c r="Y233" s="669">
        <v>0</v>
      </c>
      <c r="Z233" s="667">
        <v>0</v>
      </c>
      <c r="AA233" s="668">
        <v>0</v>
      </c>
      <c r="AB233" s="670"/>
    </row>
    <row r="234" spans="1:28" x14ac:dyDescent="0.3">
      <c r="A234" s="673" t="s">
        <v>546</v>
      </c>
      <c r="B234" s="662"/>
      <c r="C234" s="674">
        <v>65.125198999999995</v>
      </c>
      <c r="D234" s="675">
        <v>58.935096000000001</v>
      </c>
      <c r="E234" s="676">
        <v>9.7864830000000005</v>
      </c>
      <c r="F234" s="676">
        <v>0</v>
      </c>
      <c r="G234" s="676">
        <v>55.335034</v>
      </c>
      <c r="H234" s="677">
        <v>0</v>
      </c>
      <c r="I234" s="678">
        <v>0</v>
      </c>
      <c r="J234" s="679">
        <v>0</v>
      </c>
      <c r="K234" s="678">
        <v>0</v>
      </c>
      <c r="L234" s="680">
        <v>0</v>
      </c>
      <c r="M234" s="678">
        <v>0</v>
      </c>
      <c r="N234" s="679">
        <v>0</v>
      </c>
      <c r="O234" s="681"/>
      <c r="P234" s="674">
        <v>244.14853600000001</v>
      </c>
      <c r="Q234" s="675">
        <v>237.23695799999999</v>
      </c>
      <c r="R234" s="676">
        <v>11.367432000000001</v>
      </c>
      <c r="S234" s="676">
        <v>0</v>
      </c>
      <c r="T234" s="676">
        <v>232.76572899999999</v>
      </c>
      <c r="U234" s="677">
        <v>0</v>
      </c>
      <c r="V234" s="678">
        <v>0</v>
      </c>
      <c r="W234" s="679">
        <v>0</v>
      </c>
      <c r="X234" s="678">
        <v>0</v>
      </c>
      <c r="Y234" s="680">
        <v>0</v>
      </c>
      <c r="Z234" s="678">
        <v>0</v>
      </c>
      <c r="AA234" s="679">
        <v>0</v>
      </c>
      <c r="AB234" s="681"/>
    </row>
    <row r="235" spans="1:28" ht="12.5" thickBot="1" x14ac:dyDescent="0.35">
      <c r="A235" s="682" t="s">
        <v>292</v>
      </c>
      <c r="B235" s="683"/>
      <c r="C235" s="684">
        <f t="shared" ref="C235:N235" si="54">+C228+C229+C230+C231+C232+C233+C234</f>
        <v>220.38214199999999</v>
      </c>
      <c r="D235" s="685">
        <f t="shared" si="54"/>
        <v>214.18037500000003</v>
      </c>
      <c r="E235" s="686">
        <f t="shared" si="54"/>
        <v>9.7864830000000005</v>
      </c>
      <c r="F235" s="686">
        <f t="shared" si="54"/>
        <v>0</v>
      </c>
      <c r="G235" s="686">
        <f t="shared" si="54"/>
        <v>210.58031300000002</v>
      </c>
      <c r="H235" s="687">
        <f t="shared" si="54"/>
        <v>0</v>
      </c>
      <c r="I235" s="684">
        <f t="shared" si="54"/>
        <v>0</v>
      </c>
      <c r="J235" s="686">
        <f t="shared" si="54"/>
        <v>0</v>
      </c>
      <c r="K235" s="684">
        <f t="shared" si="54"/>
        <v>0</v>
      </c>
      <c r="L235" s="687">
        <f t="shared" si="54"/>
        <v>0</v>
      </c>
      <c r="M235" s="684">
        <f t="shared" si="54"/>
        <v>0</v>
      </c>
      <c r="N235" s="686">
        <f t="shared" si="54"/>
        <v>0</v>
      </c>
      <c r="O235" s="688">
        <v>0</v>
      </c>
      <c r="P235" s="684">
        <f t="shared" ref="P235:AA235" si="55">+P228+P229+P230+P231+P232+P233+P234</f>
        <v>598.13075500000002</v>
      </c>
      <c r="Q235" s="685">
        <f t="shared" si="55"/>
        <v>578.63299099999995</v>
      </c>
      <c r="R235" s="686">
        <f t="shared" si="55"/>
        <v>23.930204000000003</v>
      </c>
      <c r="S235" s="686">
        <f t="shared" si="55"/>
        <v>0</v>
      </c>
      <c r="T235" s="686">
        <f t="shared" si="55"/>
        <v>574.16176199999995</v>
      </c>
      <c r="U235" s="687">
        <f t="shared" si="55"/>
        <v>0</v>
      </c>
      <c r="V235" s="684">
        <f t="shared" si="55"/>
        <v>0</v>
      </c>
      <c r="W235" s="686">
        <f t="shared" si="55"/>
        <v>0</v>
      </c>
      <c r="X235" s="684">
        <f t="shared" si="55"/>
        <v>0</v>
      </c>
      <c r="Y235" s="687">
        <f t="shared" si="55"/>
        <v>0</v>
      </c>
      <c r="Z235" s="684">
        <f t="shared" si="55"/>
        <v>0</v>
      </c>
      <c r="AA235" s="686">
        <f t="shared" si="55"/>
        <v>0</v>
      </c>
      <c r="AB235" s="688">
        <v>0</v>
      </c>
    </row>
    <row r="236" spans="1:28" x14ac:dyDescent="0.3">
      <c r="A236" s="651" t="s">
        <v>539</v>
      </c>
      <c r="B236" s="652" t="s">
        <v>574</v>
      </c>
      <c r="C236" s="653">
        <v>0</v>
      </c>
      <c r="D236" s="654">
        <v>0</v>
      </c>
      <c r="E236" s="655">
        <v>0</v>
      </c>
      <c r="F236" s="655">
        <v>0</v>
      </c>
      <c r="G236" s="655">
        <v>0</v>
      </c>
      <c r="H236" s="656">
        <v>0</v>
      </c>
      <c r="I236" s="657">
        <v>0</v>
      </c>
      <c r="J236" s="658">
        <v>0</v>
      </c>
      <c r="K236" s="657">
        <v>0</v>
      </c>
      <c r="L236" s="659">
        <v>0</v>
      </c>
      <c r="M236" s="657">
        <v>0</v>
      </c>
      <c r="N236" s="658">
        <v>0</v>
      </c>
      <c r="O236" s="660"/>
      <c r="P236" s="653">
        <v>0</v>
      </c>
      <c r="Q236" s="654">
        <v>0</v>
      </c>
      <c r="R236" s="655">
        <v>0</v>
      </c>
      <c r="S236" s="655">
        <v>0</v>
      </c>
      <c r="T236" s="655">
        <v>0</v>
      </c>
      <c r="U236" s="656">
        <v>0</v>
      </c>
      <c r="V236" s="657">
        <v>0</v>
      </c>
      <c r="W236" s="658">
        <v>0</v>
      </c>
      <c r="X236" s="657">
        <v>0</v>
      </c>
      <c r="Y236" s="659">
        <v>0</v>
      </c>
      <c r="Z236" s="657">
        <v>0</v>
      </c>
      <c r="AA236" s="658">
        <v>0</v>
      </c>
      <c r="AB236" s="660"/>
    </row>
    <row r="237" spans="1:28" x14ac:dyDescent="0.3">
      <c r="A237" s="661" t="s">
        <v>541</v>
      </c>
      <c r="B237" s="662"/>
      <c r="C237" s="663">
        <v>0</v>
      </c>
      <c r="D237" s="664">
        <v>0</v>
      </c>
      <c r="E237" s="665">
        <v>0</v>
      </c>
      <c r="F237" s="665">
        <v>0</v>
      </c>
      <c r="G237" s="665">
        <v>0</v>
      </c>
      <c r="H237" s="666">
        <v>0</v>
      </c>
      <c r="I237" s="667">
        <v>0</v>
      </c>
      <c r="J237" s="668">
        <v>0</v>
      </c>
      <c r="K237" s="667">
        <v>0</v>
      </c>
      <c r="L237" s="669">
        <v>0</v>
      </c>
      <c r="M237" s="667">
        <v>0</v>
      </c>
      <c r="N237" s="668">
        <v>0</v>
      </c>
      <c r="O237" s="670"/>
      <c r="P237" s="663">
        <v>0</v>
      </c>
      <c r="Q237" s="664">
        <v>0</v>
      </c>
      <c r="R237" s="665">
        <v>0</v>
      </c>
      <c r="S237" s="665">
        <v>0</v>
      </c>
      <c r="T237" s="665">
        <v>0</v>
      </c>
      <c r="U237" s="666">
        <v>0</v>
      </c>
      <c r="V237" s="667">
        <v>0</v>
      </c>
      <c r="W237" s="668">
        <v>0</v>
      </c>
      <c r="X237" s="667">
        <v>0</v>
      </c>
      <c r="Y237" s="669">
        <v>0</v>
      </c>
      <c r="Z237" s="667">
        <v>0</v>
      </c>
      <c r="AA237" s="668">
        <v>0</v>
      </c>
      <c r="AB237" s="670"/>
    </row>
    <row r="238" spans="1:28" x14ac:dyDescent="0.3">
      <c r="A238" s="661" t="s">
        <v>542</v>
      </c>
      <c r="B238" s="662"/>
      <c r="C238" s="663">
        <v>0</v>
      </c>
      <c r="D238" s="664">
        <v>0</v>
      </c>
      <c r="E238" s="665">
        <v>0</v>
      </c>
      <c r="F238" s="665">
        <v>0</v>
      </c>
      <c r="G238" s="665">
        <v>0</v>
      </c>
      <c r="H238" s="666">
        <v>0</v>
      </c>
      <c r="I238" s="667">
        <v>0</v>
      </c>
      <c r="J238" s="671">
        <v>0</v>
      </c>
      <c r="K238" s="667">
        <v>0</v>
      </c>
      <c r="L238" s="671">
        <v>0</v>
      </c>
      <c r="M238" s="667">
        <v>0</v>
      </c>
      <c r="N238" s="668">
        <v>0</v>
      </c>
      <c r="O238" s="672"/>
      <c r="P238" s="663">
        <v>0</v>
      </c>
      <c r="Q238" s="664">
        <v>0</v>
      </c>
      <c r="R238" s="665">
        <v>0</v>
      </c>
      <c r="S238" s="665">
        <v>0</v>
      </c>
      <c r="T238" s="665">
        <v>0</v>
      </c>
      <c r="U238" s="666">
        <v>0</v>
      </c>
      <c r="V238" s="667">
        <v>0</v>
      </c>
      <c r="W238" s="671">
        <v>0</v>
      </c>
      <c r="X238" s="667">
        <v>0</v>
      </c>
      <c r="Y238" s="671">
        <v>0</v>
      </c>
      <c r="Z238" s="667">
        <v>0</v>
      </c>
      <c r="AA238" s="668">
        <v>0</v>
      </c>
      <c r="AB238" s="672"/>
    </row>
    <row r="239" spans="1:28" x14ac:dyDescent="0.3">
      <c r="A239" s="661" t="s">
        <v>543</v>
      </c>
      <c r="B239" s="662"/>
      <c r="C239" s="663">
        <v>0.94302900000000001</v>
      </c>
      <c r="D239" s="664">
        <v>0.94293300000000002</v>
      </c>
      <c r="E239" s="665">
        <v>0</v>
      </c>
      <c r="F239" s="665">
        <v>0</v>
      </c>
      <c r="G239" s="665">
        <v>0.94293300000000002</v>
      </c>
      <c r="H239" s="666">
        <v>0</v>
      </c>
      <c r="I239" s="667">
        <v>0</v>
      </c>
      <c r="J239" s="668">
        <v>0</v>
      </c>
      <c r="K239" s="667">
        <v>0</v>
      </c>
      <c r="L239" s="669">
        <v>0</v>
      </c>
      <c r="M239" s="667">
        <v>0</v>
      </c>
      <c r="N239" s="668">
        <v>0</v>
      </c>
      <c r="O239" s="670"/>
      <c r="P239" s="663">
        <v>0.94797500000000001</v>
      </c>
      <c r="Q239" s="664">
        <v>0.94787500000000002</v>
      </c>
      <c r="R239" s="665">
        <v>0</v>
      </c>
      <c r="S239" s="665">
        <v>0</v>
      </c>
      <c r="T239" s="665">
        <v>0.94787500000000002</v>
      </c>
      <c r="U239" s="666">
        <v>0</v>
      </c>
      <c r="V239" s="667">
        <v>0</v>
      </c>
      <c r="W239" s="668">
        <v>0</v>
      </c>
      <c r="X239" s="667">
        <v>0</v>
      </c>
      <c r="Y239" s="669">
        <v>0</v>
      </c>
      <c r="Z239" s="667">
        <v>0</v>
      </c>
      <c r="AA239" s="668">
        <v>0</v>
      </c>
      <c r="AB239" s="670"/>
    </row>
    <row r="240" spans="1:28" x14ac:dyDescent="0.3">
      <c r="A240" s="661" t="s">
        <v>544</v>
      </c>
      <c r="B240" s="662"/>
      <c r="C240" s="663">
        <v>13.077571000000001</v>
      </c>
      <c r="D240" s="664">
        <v>13.076000000000001</v>
      </c>
      <c r="E240" s="665">
        <v>0</v>
      </c>
      <c r="F240" s="665">
        <v>0</v>
      </c>
      <c r="G240" s="665">
        <v>13.076000000000001</v>
      </c>
      <c r="H240" s="666">
        <v>0</v>
      </c>
      <c r="I240" s="667">
        <v>0</v>
      </c>
      <c r="J240" s="668">
        <v>0</v>
      </c>
      <c r="K240" s="667">
        <v>0</v>
      </c>
      <c r="L240" s="669">
        <v>0</v>
      </c>
      <c r="M240" s="667">
        <v>0</v>
      </c>
      <c r="N240" s="668">
        <v>0</v>
      </c>
      <c r="O240" s="670"/>
      <c r="P240" s="663">
        <v>13.238287</v>
      </c>
      <c r="Q240" s="664">
        <v>13.23672</v>
      </c>
      <c r="R240" s="665">
        <v>0</v>
      </c>
      <c r="S240" s="665">
        <v>0</v>
      </c>
      <c r="T240" s="665">
        <v>13.23672</v>
      </c>
      <c r="U240" s="666">
        <v>0</v>
      </c>
      <c r="V240" s="667">
        <v>0</v>
      </c>
      <c r="W240" s="668">
        <v>0</v>
      </c>
      <c r="X240" s="667">
        <v>0</v>
      </c>
      <c r="Y240" s="669">
        <v>0</v>
      </c>
      <c r="Z240" s="667">
        <v>0</v>
      </c>
      <c r="AA240" s="668">
        <v>0</v>
      </c>
      <c r="AB240" s="670"/>
    </row>
    <row r="241" spans="1:28" x14ac:dyDescent="0.3">
      <c r="A241" s="661" t="s">
        <v>545</v>
      </c>
      <c r="B241" s="662"/>
      <c r="C241" s="663">
        <v>0</v>
      </c>
      <c r="D241" s="664">
        <v>0</v>
      </c>
      <c r="E241" s="665">
        <v>0</v>
      </c>
      <c r="F241" s="665">
        <v>0</v>
      </c>
      <c r="G241" s="665">
        <v>0</v>
      </c>
      <c r="H241" s="666">
        <v>0</v>
      </c>
      <c r="I241" s="667">
        <v>0</v>
      </c>
      <c r="J241" s="668">
        <v>0</v>
      </c>
      <c r="K241" s="667">
        <v>0</v>
      </c>
      <c r="L241" s="669">
        <v>0</v>
      </c>
      <c r="M241" s="667">
        <v>0</v>
      </c>
      <c r="N241" s="668">
        <v>0</v>
      </c>
      <c r="O241" s="670"/>
      <c r="P241" s="663">
        <v>34.587271000000001</v>
      </c>
      <c r="Q241" s="664">
        <v>34.583668000000003</v>
      </c>
      <c r="R241" s="665">
        <v>0</v>
      </c>
      <c r="S241" s="665">
        <v>0</v>
      </c>
      <c r="T241" s="665">
        <v>34.583668000000003</v>
      </c>
      <c r="U241" s="666">
        <v>0</v>
      </c>
      <c r="V241" s="667">
        <v>0</v>
      </c>
      <c r="W241" s="668">
        <v>0</v>
      </c>
      <c r="X241" s="667">
        <v>0</v>
      </c>
      <c r="Y241" s="669">
        <v>0</v>
      </c>
      <c r="Z241" s="667">
        <v>0</v>
      </c>
      <c r="AA241" s="668">
        <v>0</v>
      </c>
      <c r="AB241" s="670"/>
    </row>
    <row r="242" spans="1:28" x14ac:dyDescent="0.3">
      <c r="A242" s="673" t="s">
        <v>546</v>
      </c>
      <c r="B242" s="662"/>
      <c r="C242" s="674">
        <v>0</v>
      </c>
      <c r="D242" s="675">
        <v>0</v>
      </c>
      <c r="E242" s="676">
        <v>0</v>
      </c>
      <c r="F242" s="676">
        <v>0</v>
      </c>
      <c r="G242" s="676">
        <v>0</v>
      </c>
      <c r="H242" s="677">
        <v>0</v>
      </c>
      <c r="I242" s="678">
        <v>0</v>
      </c>
      <c r="J242" s="679">
        <v>0</v>
      </c>
      <c r="K242" s="678">
        <v>0</v>
      </c>
      <c r="L242" s="680">
        <v>0</v>
      </c>
      <c r="M242" s="678">
        <v>0</v>
      </c>
      <c r="N242" s="679">
        <v>0</v>
      </c>
      <c r="O242" s="681"/>
      <c r="P242" s="674">
        <v>0</v>
      </c>
      <c r="Q242" s="675">
        <v>0</v>
      </c>
      <c r="R242" s="676">
        <v>0</v>
      </c>
      <c r="S242" s="676">
        <v>0</v>
      </c>
      <c r="T242" s="676">
        <v>0</v>
      </c>
      <c r="U242" s="677">
        <v>0</v>
      </c>
      <c r="V242" s="678">
        <v>0</v>
      </c>
      <c r="W242" s="679">
        <v>0</v>
      </c>
      <c r="X242" s="678">
        <v>0</v>
      </c>
      <c r="Y242" s="680">
        <v>0</v>
      </c>
      <c r="Z242" s="678">
        <v>0</v>
      </c>
      <c r="AA242" s="679">
        <v>0</v>
      </c>
      <c r="AB242" s="681"/>
    </row>
    <row r="243" spans="1:28" ht="12.5" thickBot="1" x14ac:dyDescent="0.35">
      <c r="A243" s="682" t="s">
        <v>292</v>
      </c>
      <c r="B243" s="683"/>
      <c r="C243" s="684">
        <f t="shared" ref="C243:N243" si="56">+C236+C237+C238+C239+C240+C241+C242</f>
        <v>14.0206</v>
      </c>
      <c r="D243" s="685">
        <f t="shared" si="56"/>
        <v>14.018933000000001</v>
      </c>
      <c r="E243" s="686">
        <f t="shared" si="56"/>
        <v>0</v>
      </c>
      <c r="F243" s="686">
        <f t="shared" si="56"/>
        <v>0</v>
      </c>
      <c r="G243" s="686">
        <f t="shared" si="56"/>
        <v>14.018933000000001</v>
      </c>
      <c r="H243" s="687">
        <f t="shared" si="56"/>
        <v>0</v>
      </c>
      <c r="I243" s="684">
        <f t="shared" si="56"/>
        <v>0</v>
      </c>
      <c r="J243" s="686">
        <f t="shared" si="56"/>
        <v>0</v>
      </c>
      <c r="K243" s="684">
        <f t="shared" si="56"/>
        <v>0</v>
      </c>
      <c r="L243" s="687">
        <f t="shared" si="56"/>
        <v>0</v>
      </c>
      <c r="M243" s="684">
        <f t="shared" si="56"/>
        <v>0</v>
      </c>
      <c r="N243" s="686">
        <f t="shared" si="56"/>
        <v>0</v>
      </c>
      <c r="O243" s="688">
        <v>0.56075699999999995</v>
      </c>
      <c r="P243" s="684">
        <f t="shared" ref="P243:AA243" si="57">+P236+P237+P238+P239+P240+P241+P242</f>
        <v>48.773533</v>
      </c>
      <c r="Q243" s="685">
        <f t="shared" si="57"/>
        <v>48.768263000000005</v>
      </c>
      <c r="R243" s="686">
        <f t="shared" si="57"/>
        <v>0</v>
      </c>
      <c r="S243" s="686">
        <f t="shared" si="57"/>
        <v>0</v>
      </c>
      <c r="T243" s="686">
        <f t="shared" si="57"/>
        <v>48.768263000000005</v>
      </c>
      <c r="U243" s="687">
        <f t="shared" si="57"/>
        <v>0</v>
      </c>
      <c r="V243" s="684">
        <f t="shared" si="57"/>
        <v>0</v>
      </c>
      <c r="W243" s="686">
        <f t="shared" si="57"/>
        <v>0</v>
      </c>
      <c r="X243" s="684">
        <f t="shared" si="57"/>
        <v>0</v>
      </c>
      <c r="Y243" s="687">
        <f t="shared" si="57"/>
        <v>0</v>
      </c>
      <c r="Z243" s="684">
        <f t="shared" si="57"/>
        <v>0</v>
      </c>
      <c r="AA243" s="686">
        <f t="shared" si="57"/>
        <v>0</v>
      </c>
      <c r="AB243" s="688">
        <v>4.8768260000000003</v>
      </c>
    </row>
    <row r="244" spans="1:28" x14ac:dyDescent="0.3">
      <c r="A244" s="651" t="s">
        <v>539</v>
      </c>
      <c r="B244" s="652" t="s">
        <v>575</v>
      </c>
      <c r="C244" s="689">
        <v>0</v>
      </c>
      <c r="D244" s="690">
        <v>0</v>
      </c>
      <c r="E244" s="691">
        <v>0</v>
      </c>
      <c r="F244" s="691">
        <v>0</v>
      </c>
      <c r="G244" s="691">
        <v>0</v>
      </c>
      <c r="H244" s="692">
        <v>0</v>
      </c>
      <c r="I244" s="693">
        <v>0</v>
      </c>
      <c r="J244" s="694">
        <v>0</v>
      </c>
      <c r="K244" s="693">
        <v>0</v>
      </c>
      <c r="L244" s="695">
        <v>0</v>
      </c>
      <c r="M244" s="693">
        <v>0</v>
      </c>
      <c r="N244" s="694">
        <v>0</v>
      </c>
      <c r="O244" s="696"/>
      <c r="P244" s="689">
        <v>0</v>
      </c>
      <c r="Q244" s="690">
        <v>0</v>
      </c>
      <c r="R244" s="691">
        <v>0</v>
      </c>
      <c r="S244" s="691">
        <v>0</v>
      </c>
      <c r="T244" s="691">
        <v>0</v>
      </c>
      <c r="U244" s="692">
        <v>0</v>
      </c>
      <c r="V244" s="693">
        <v>0</v>
      </c>
      <c r="W244" s="694">
        <v>0</v>
      </c>
      <c r="X244" s="693">
        <v>0</v>
      </c>
      <c r="Y244" s="695">
        <v>0</v>
      </c>
      <c r="Z244" s="693">
        <v>0</v>
      </c>
      <c r="AA244" s="694">
        <v>0</v>
      </c>
      <c r="AB244" s="696"/>
    </row>
    <row r="245" spans="1:28" x14ac:dyDescent="0.3">
      <c r="A245" s="661" t="s">
        <v>541</v>
      </c>
      <c r="B245" s="662"/>
      <c r="C245" s="697">
        <v>0</v>
      </c>
      <c r="D245" s="698">
        <v>0</v>
      </c>
      <c r="E245" s="699">
        <v>0</v>
      </c>
      <c r="F245" s="699">
        <v>0</v>
      </c>
      <c r="G245" s="699">
        <v>0</v>
      </c>
      <c r="H245" s="700">
        <v>0</v>
      </c>
      <c r="I245" s="701">
        <v>0</v>
      </c>
      <c r="J245" s="702">
        <v>0</v>
      </c>
      <c r="K245" s="701">
        <v>0</v>
      </c>
      <c r="L245" s="703">
        <v>0</v>
      </c>
      <c r="M245" s="701">
        <v>0</v>
      </c>
      <c r="N245" s="702">
        <v>0</v>
      </c>
      <c r="O245" s="704"/>
      <c r="P245" s="697">
        <v>0</v>
      </c>
      <c r="Q245" s="698">
        <v>0</v>
      </c>
      <c r="R245" s="699">
        <v>0</v>
      </c>
      <c r="S245" s="699">
        <v>0</v>
      </c>
      <c r="T245" s="699">
        <v>0</v>
      </c>
      <c r="U245" s="700">
        <v>0</v>
      </c>
      <c r="V245" s="701">
        <v>0</v>
      </c>
      <c r="W245" s="702">
        <v>0</v>
      </c>
      <c r="X245" s="701">
        <v>0</v>
      </c>
      <c r="Y245" s="703">
        <v>0</v>
      </c>
      <c r="Z245" s="701">
        <v>0</v>
      </c>
      <c r="AA245" s="702">
        <v>0</v>
      </c>
      <c r="AB245" s="704"/>
    </row>
    <row r="246" spans="1:28" x14ac:dyDescent="0.3">
      <c r="A246" s="661" t="s">
        <v>542</v>
      </c>
      <c r="B246" s="662"/>
      <c r="C246" s="697">
        <v>0</v>
      </c>
      <c r="D246" s="698">
        <v>0</v>
      </c>
      <c r="E246" s="699">
        <v>0</v>
      </c>
      <c r="F246" s="699">
        <v>0</v>
      </c>
      <c r="G246" s="699">
        <v>0</v>
      </c>
      <c r="H246" s="700">
        <v>0</v>
      </c>
      <c r="I246" s="701">
        <v>0</v>
      </c>
      <c r="J246" s="705">
        <v>0</v>
      </c>
      <c r="K246" s="701">
        <v>0</v>
      </c>
      <c r="L246" s="705">
        <v>0</v>
      </c>
      <c r="M246" s="701">
        <v>0</v>
      </c>
      <c r="N246" s="702">
        <v>0</v>
      </c>
      <c r="O246" s="706"/>
      <c r="P246" s="697">
        <v>0</v>
      </c>
      <c r="Q246" s="698">
        <v>0</v>
      </c>
      <c r="R246" s="699">
        <v>0</v>
      </c>
      <c r="S246" s="699">
        <v>0</v>
      </c>
      <c r="T246" s="699">
        <v>0</v>
      </c>
      <c r="U246" s="700">
        <v>0</v>
      </c>
      <c r="V246" s="701">
        <v>0</v>
      </c>
      <c r="W246" s="705">
        <v>0</v>
      </c>
      <c r="X246" s="701">
        <v>0</v>
      </c>
      <c r="Y246" s="705">
        <v>0</v>
      </c>
      <c r="Z246" s="701">
        <v>0</v>
      </c>
      <c r="AA246" s="702">
        <v>0</v>
      </c>
      <c r="AB246" s="706"/>
    </row>
    <row r="247" spans="1:28" x14ac:dyDescent="0.3">
      <c r="A247" s="661" t="s">
        <v>543</v>
      </c>
      <c r="B247" s="662"/>
      <c r="C247" s="697">
        <v>0</v>
      </c>
      <c r="D247" s="698">
        <v>0</v>
      </c>
      <c r="E247" s="699">
        <v>0</v>
      </c>
      <c r="F247" s="699">
        <v>0</v>
      </c>
      <c r="G247" s="699">
        <v>0</v>
      </c>
      <c r="H247" s="700">
        <v>0</v>
      </c>
      <c r="I247" s="701">
        <v>0</v>
      </c>
      <c r="J247" s="702">
        <v>0</v>
      </c>
      <c r="K247" s="701">
        <v>0</v>
      </c>
      <c r="L247" s="703">
        <v>0</v>
      </c>
      <c r="M247" s="701">
        <v>0</v>
      </c>
      <c r="N247" s="702">
        <v>0</v>
      </c>
      <c r="O247" s="704"/>
      <c r="P247" s="697">
        <v>0</v>
      </c>
      <c r="Q247" s="698">
        <v>0</v>
      </c>
      <c r="R247" s="699">
        <v>0</v>
      </c>
      <c r="S247" s="699">
        <v>0</v>
      </c>
      <c r="T247" s="699">
        <v>0</v>
      </c>
      <c r="U247" s="700">
        <v>0</v>
      </c>
      <c r="V247" s="701">
        <v>0</v>
      </c>
      <c r="W247" s="702">
        <v>0</v>
      </c>
      <c r="X247" s="701">
        <v>0</v>
      </c>
      <c r="Y247" s="703">
        <v>0</v>
      </c>
      <c r="Z247" s="701">
        <v>0</v>
      </c>
      <c r="AA247" s="702">
        <v>0</v>
      </c>
      <c r="AB247" s="704"/>
    </row>
    <row r="248" spans="1:28" x14ac:dyDescent="0.3">
      <c r="A248" s="661" t="s">
        <v>544</v>
      </c>
      <c r="B248" s="662"/>
      <c r="C248" s="697">
        <v>0</v>
      </c>
      <c r="D248" s="698">
        <v>0</v>
      </c>
      <c r="E248" s="699">
        <v>0</v>
      </c>
      <c r="F248" s="699">
        <v>0</v>
      </c>
      <c r="G248" s="699">
        <v>0</v>
      </c>
      <c r="H248" s="700">
        <v>0</v>
      </c>
      <c r="I248" s="701">
        <v>0</v>
      </c>
      <c r="J248" s="702">
        <v>0</v>
      </c>
      <c r="K248" s="701">
        <v>0</v>
      </c>
      <c r="L248" s="703">
        <v>0</v>
      </c>
      <c r="M248" s="701">
        <v>0</v>
      </c>
      <c r="N248" s="702">
        <v>0</v>
      </c>
      <c r="O248" s="704"/>
      <c r="P248" s="697">
        <v>0</v>
      </c>
      <c r="Q248" s="698">
        <v>0</v>
      </c>
      <c r="R248" s="699">
        <v>0</v>
      </c>
      <c r="S248" s="699">
        <v>0</v>
      </c>
      <c r="T248" s="699">
        <v>0</v>
      </c>
      <c r="U248" s="700">
        <v>0</v>
      </c>
      <c r="V248" s="701">
        <v>0</v>
      </c>
      <c r="W248" s="702">
        <v>0</v>
      </c>
      <c r="X248" s="701">
        <v>0</v>
      </c>
      <c r="Y248" s="703">
        <v>0</v>
      </c>
      <c r="Z248" s="701">
        <v>0</v>
      </c>
      <c r="AA248" s="702">
        <v>0</v>
      </c>
      <c r="AB248" s="704"/>
    </row>
    <row r="249" spans="1:28" x14ac:dyDescent="0.3">
      <c r="A249" s="661" t="s">
        <v>545</v>
      </c>
      <c r="B249" s="662"/>
      <c r="C249" s="697">
        <v>0</v>
      </c>
      <c r="D249" s="698">
        <v>0</v>
      </c>
      <c r="E249" s="699">
        <v>0</v>
      </c>
      <c r="F249" s="699">
        <v>0</v>
      </c>
      <c r="G249" s="699">
        <v>0</v>
      </c>
      <c r="H249" s="700">
        <v>0</v>
      </c>
      <c r="I249" s="701">
        <v>0</v>
      </c>
      <c r="J249" s="702">
        <v>0</v>
      </c>
      <c r="K249" s="701">
        <v>0</v>
      </c>
      <c r="L249" s="703">
        <v>0</v>
      </c>
      <c r="M249" s="701">
        <v>0</v>
      </c>
      <c r="N249" s="702">
        <v>0</v>
      </c>
      <c r="O249" s="704"/>
      <c r="P249" s="697">
        <v>0</v>
      </c>
      <c r="Q249" s="698">
        <v>0</v>
      </c>
      <c r="R249" s="699">
        <v>0</v>
      </c>
      <c r="S249" s="699">
        <v>0</v>
      </c>
      <c r="T249" s="699">
        <v>0</v>
      </c>
      <c r="U249" s="700">
        <v>0</v>
      </c>
      <c r="V249" s="701">
        <v>0</v>
      </c>
      <c r="W249" s="702">
        <v>0</v>
      </c>
      <c r="X249" s="701">
        <v>0</v>
      </c>
      <c r="Y249" s="703">
        <v>0</v>
      </c>
      <c r="Z249" s="701">
        <v>0</v>
      </c>
      <c r="AA249" s="702">
        <v>0</v>
      </c>
      <c r="AB249" s="704"/>
    </row>
    <row r="250" spans="1:28" x14ac:dyDescent="0.3">
      <c r="A250" s="673" t="s">
        <v>546</v>
      </c>
      <c r="B250" s="662"/>
      <c r="C250" s="707">
        <v>0</v>
      </c>
      <c r="D250" s="708">
        <v>0</v>
      </c>
      <c r="E250" s="709">
        <v>0</v>
      </c>
      <c r="F250" s="709">
        <v>0</v>
      </c>
      <c r="G250" s="709">
        <v>0</v>
      </c>
      <c r="H250" s="710">
        <v>0</v>
      </c>
      <c r="I250" s="711">
        <v>0</v>
      </c>
      <c r="J250" s="712">
        <v>0</v>
      </c>
      <c r="K250" s="711">
        <v>0</v>
      </c>
      <c r="L250" s="713">
        <v>0</v>
      </c>
      <c r="M250" s="711">
        <v>0</v>
      </c>
      <c r="N250" s="712">
        <v>0</v>
      </c>
      <c r="O250" s="714"/>
      <c r="P250" s="707">
        <v>0</v>
      </c>
      <c r="Q250" s="708">
        <v>0</v>
      </c>
      <c r="R250" s="709">
        <v>0</v>
      </c>
      <c r="S250" s="709">
        <v>0</v>
      </c>
      <c r="T250" s="709">
        <v>0</v>
      </c>
      <c r="U250" s="710">
        <v>0</v>
      </c>
      <c r="V250" s="711">
        <v>0</v>
      </c>
      <c r="W250" s="712">
        <v>0</v>
      </c>
      <c r="X250" s="711">
        <v>0</v>
      </c>
      <c r="Y250" s="713">
        <v>0</v>
      </c>
      <c r="Z250" s="711">
        <v>0</v>
      </c>
      <c r="AA250" s="712">
        <v>0</v>
      </c>
      <c r="AB250" s="714"/>
    </row>
    <row r="251" spans="1:28" ht="12.5" thickBot="1" x14ac:dyDescent="0.35">
      <c r="A251" s="682" t="s">
        <v>292</v>
      </c>
      <c r="B251" s="683"/>
      <c r="C251" s="715">
        <f t="shared" ref="C251:N251" si="58">+C244+C245+C246+C247+C248+C249+C250</f>
        <v>0</v>
      </c>
      <c r="D251" s="716">
        <f t="shared" si="58"/>
        <v>0</v>
      </c>
      <c r="E251" s="717">
        <f t="shared" si="58"/>
        <v>0</v>
      </c>
      <c r="F251" s="717">
        <f t="shared" si="58"/>
        <v>0</v>
      </c>
      <c r="G251" s="717">
        <f t="shared" si="58"/>
        <v>0</v>
      </c>
      <c r="H251" s="718">
        <f t="shared" si="58"/>
        <v>0</v>
      </c>
      <c r="I251" s="715">
        <f t="shared" si="58"/>
        <v>0</v>
      </c>
      <c r="J251" s="717">
        <f t="shared" si="58"/>
        <v>0</v>
      </c>
      <c r="K251" s="715">
        <f t="shared" si="58"/>
        <v>0</v>
      </c>
      <c r="L251" s="718">
        <f t="shared" si="58"/>
        <v>0</v>
      </c>
      <c r="M251" s="715">
        <f t="shared" si="58"/>
        <v>0</v>
      </c>
      <c r="N251" s="717">
        <f t="shared" si="58"/>
        <v>0</v>
      </c>
      <c r="O251" s="719">
        <v>0</v>
      </c>
      <c r="P251" s="715">
        <f t="shared" ref="P251:AA251" si="59">+P244+P245+P246+P247+P248+P249+P250</f>
        <v>0</v>
      </c>
      <c r="Q251" s="716">
        <f t="shared" si="59"/>
        <v>0</v>
      </c>
      <c r="R251" s="717">
        <f t="shared" si="59"/>
        <v>0</v>
      </c>
      <c r="S251" s="717">
        <f t="shared" si="59"/>
        <v>0</v>
      </c>
      <c r="T251" s="717">
        <f t="shared" si="59"/>
        <v>0</v>
      </c>
      <c r="U251" s="718">
        <f t="shared" si="59"/>
        <v>0</v>
      </c>
      <c r="V251" s="715">
        <f t="shared" si="59"/>
        <v>0</v>
      </c>
      <c r="W251" s="717">
        <f t="shared" si="59"/>
        <v>0</v>
      </c>
      <c r="X251" s="715">
        <f t="shared" si="59"/>
        <v>0</v>
      </c>
      <c r="Y251" s="718">
        <f t="shared" si="59"/>
        <v>0</v>
      </c>
      <c r="Z251" s="715">
        <f t="shared" si="59"/>
        <v>0</v>
      </c>
      <c r="AA251" s="717">
        <f t="shared" si="59"/>
        <v>0</v>
      </c>
      <c r="AB251" s="719">
        <v>0</v>
      </c>
    </row>
    <row r="252" spans="1:28" x14ac:dyDescent="0.3">
      <c r="A252" s="651" t="s">
        <v>539</v>
      </c>
      <c r="B252" s="652" t="s">
        <v>576</v>
      </c>
      <c r="C252" s="653">
        <v>6.2000000000000003E-5</v>
      </c>
      <c r="D252" s="654">
        <v>6.2000000000000003E-5</v>
      </c>
      <c r="E252" s="655">
        <v>0</v>
      </c>
      <c r="F252" s="655">
        <v>0</v>
      </c>
      <c r="G252" s="655">
        <v>0</v>
      </c>
      <c r="H252" s="656">
        <v>6.2000000000000003E-5</v>
      </c>
      <c r="I252" s="657">
        <v>0</v>
      </c>
      <c r="J252" s="658">
        <v>0</v>
      </c>
      <c r="K252" s="657">
        <v>0</v>
      </c>
      <c r="L252" s="659">
        <v>0</v>
      </c>
      <c r="M252" s="657">
        <v>0</v>
      </c>
      <c r="N252" s="658">
        <v>0</v>
      </c>
      <c r="O252" s="660"/>
      <c r="P252" s="653">
        <v>4.8000000000000001E-5</v>
      </c>
      <c r="Q252" s="654">
        <v>4.8000000000000001E-5</v>
      </c>
      <c r="R252" s="655">
        <v>0</v>
      </c>
      <c r="S252" s="655">
        <v>0</v>
      </c>
      <c r="T252" s="655">
        <v>0</v>
      </c>
      <c r="U252" s="656">
        <v>4.8000000000000001E-5</v>
      </c>
      <c r="V252" s="657">
        <v>0</v>
      </c>
      <c r="W252" s="658">
        <v>0</v>
      </c>
      <c r="X252" s="657">
        <v>0</v>
      </c>
      <c r="Y252" s="659">
        <v>0</v>
      </c>
      <c r="Z252" s="657">
        <v>0</v>
      </c>
      <c r="AA252" s="658">
        <v>0</v>
      </c>
      <c r="AB252" s="660"/>
    </row>
    <row r="253" spans="1:28" x14ac:dyDescent="0.3">
      <c r="A253" s="661" t="s">
        <v>541</v>
      </c>
      <c r="B253" s="662"/>
      <c r="C253" s="663">
        <v>0</v>
      </c>
      <c r="D253" s="664">
        <v>0</v>
      </c>
      <c r="E253" s="665">
        <v>0</v>
      </c>
      <c r="F253" s="665">
        <v>0</v>
      </c>
      <c r="G253" s="665">
        <v>0</v>
      </c>
      <c r="H253" s="666">
        <v>0</v>
      </c>
      <c r="I253" s="667">
        <v>0</v>
      </c>
      <c r="J253" s="668">
        <v>0</v>
      </c>
      <c r="K253" s="667">
        <v>0</v>
      </c>
      <c r="L253" s="669">
        <v>0</v>
      </c>
      <c r="M253" s="667">
        <v>0</v>
      </c>
      <c r="N253" s="668">
        <v>0</v>
      </c>
      <c r="O253" s="670"/>
      <c r="P253" s="663">
        <v>0</v>
      </c>
      <c r="Q253" s="664">
        <v>0</v>
      </c>
      <c r="R253" s="665">
        <v>0</v>
      </c>
      <c r="S253" s="665">
        <v>0</v>
      </c>
      <c r="T253" s="665">
        <v>0</v>
      </c>
      <c r="U253" s="666">
        <v>0</v>
      </c>
      <c r="V253" s="667">
        <v>0</v>
      </c>
      <c r="W253" s="668">
        <v>0</v>
      </c>
      <c r="X253" s="667">
        <v>0</v>
      </c>
      <c r="Y253" s="669">
        <v>0</v>
      </c>
      <c r="Z253" s="667">
        <v>0</v>
      </c>
      <c r="AA253" s="668">
        <v>0</v>
      </c>
      <c r="AB253" s="670"/>
    </row>
    <row r="254" spans="1:28" x14ac:dyDescent="0.3">
      <c r="A254" s="661" t="s">
        <v>542</v>
      </c>
      <c r="B254" s="662"/>
      <c r="C254" s="663">
        <v>0</v>
      </c>
      <c r="D254" s="664">
        <v>0</v>
      </c>
      <c r="E254" s="665">
        <v>0</v>
      </c>
      <c r="F254" s="665">
        <v>0</v>
      </c>
      <c r="G254" s="665">
        <v>0</v>
      </c>
      <c r="H254" s="666">
        <v>0</v>
      </c>
      <c r="I254" s="667">
        <v>0</v>
      </c>
      <c r="J254" s="671">
        <v>0</v>
      </c>
      <c r="K254" s="667">
        <v>0</v>
      </c>
      <c r="L254" s="671">
        <v>0</v>
      </c>
      <c r="M254" s="667">
        <v>0</v>
      </c>
      <c r="N254" s="668">
        <v>0</v>
      </c>
      <c r="O254" s="672"/>
      <c r="P254" s="663">
        <v>0</v>
      </c>
      <c r="Q254" s="664">
        <v>0</v>
      </c>
      <c r="R254" s="665">
        <v>0</v>
      </c>
      <c r="S254" s="665">
        <v>0</v>
      </c>
      <c r="T254" s="665">
        <v>0</v>
      </c>
      <c r="U254" s="666">
        <v>0</v>
      </c>
      <c r="V254" s="667">
        <v>0</v>
      </c>
      <c r="W254" s="671">
        <v>0</v>
      </c>
      <c r="X254" s="667">
        <v>0</v>
      </c>
      <c r="Y254" s="671">
        <v>0</v>
      </c>
      <c r="Z254" s="667">
        <v>0</v>
      </c>
      <c r="AA254" s="668">
        <v>0</v>
      </c>
      <c r="AB254" s="672"/>
    </row>
    <row r="255" spans="1:28" x14ac:dyDescent="0.3">
      <c r="A255" s="661" t="s">
        <v>543</v>
      </c>
      <c r="B255" s="662"/>
      <c r="C255" s="663">
        <v>0</v>
      </c>
      <c r="D255" s="664">
        <v>0</v>
      </c>
      <c r="E255" s="665">
        <v>0</v>
      </c>
      <c r="F255" s="665">
        <v>0</v>
      </c>
      <c r="G255" s="665">
        <v>0</v>
      </c>
      <c r="H255" s="666">
        <v>0</v>
      </c>
      <c r="I255" s="667">
        <v>0</v>
      </c>
      <c r="J255" s="668">
        <v>0</v>
      </c>
      <c r="K255" s="667">
        <v>0</v>
      </c>
      <c r="L255" s="669">
        <v>0</v>
      </c>
      <c r="M255" s="667">
        <v>0</v>
      </c>
      <c r="N255" s="668">
        <v>0</v>
      </c>
      <c r="O255" s="670"/>
      <c r="P255" s="663">
        <v>0</v>
      </c>
      <c r="Q255" s="664">
        <v>0</v>
      </c>
      <c r="R255" s="665">
        <v>0</v>
      </c>
      <c r="S255" s="665">
        <v>0</v>
      </c>
      <c r="T255" s="665">
        <v>0</v>
      </c>
      <c r="U255" s="666">
        <v>0</v>
      </c>
      <c r="V255" s="667">
        <v>0</v>
      </c>
      <c r="W255" s="668">
        <v>0</v>
      </c>
      <c r="X255" s="667">
        <v>0</v>
      </c>
      <c r="Y255" s="669">
        <v>0</v>
      </c>
      <c r="Z255" s="667">
        <v>0</v>
      </c>
      <c r="AA255" s="668">
        <v>0</v>
      </c>
      <c r="AB255" s="670"/>
    </row>
    <row r="256" spans="1:28" x14ac:dyDescent="0.3">
      <c r="A256" s="661" t="s">
        <v>544</v>
      </c>
      <c r="B256" s="662"/>
      <c r="C256" s="663">
        <v>0</v>
      </c>
      <c r="D256" s="664">
        <v>0</v>
      </c>
      <c r="E256" s="665">
        <v>0</v>
      </c>
      <c r="F256" s="665">
        <v>0</v>
      </c>
      <c r="G256" s="665">
        <v>0</v>
      </c>
      <c r="H256" s="666">
        <v>0</v>
      </c>
      <c r="I256" s="667">
        <v>0</v>
      </c>
      <c r="J256" s="668">
        <v>0</v>
      </c>
      <c r="K256" s="667">
        <v>0</v>
      </c>
      <c r="L256" s="669">
        <v>0</v>
      </c>
      <c r="M256" s="667">
        <v>0</v>
      </c>
      <c r="N256" s="668">
        <v>0</v>
      </c>
      <c r="O256" s="670"/>
      <c r="P256" s="663">
        <v>0</v>
      </c>
      <c r="Q256" s="664">
        <v>0</v>
      </c>
      <c r="R256" s="665">
        <v>0</v>
      </c>
      <c r="S256" s="665">
        <v>0</v>
      </c>
      <c r="T256" s="665">
        <v>0</v>
      </c>
      <c r="U256" s="666">
        <v>0</v>
      </c>
      <c r="V256" s="667">
        <v>0</v>
      </c>
      <c r="W256" s="668">
        <v>0</v>
      </c>
      <c r="X256" s="667">
        <v>0</v>
      </c>
      <c r="Y256" s="669">
        <v>0</v>
      </c>
      <c r="Z256" s="667">
        <v>0</v>
      </c>
      <c r="AA256" s="668">
        <v>0</v>
      </c>
      <c r="AB256" s="670"/>
    </row>
    <row r="257" spans="1:28" x14ac:dyDescent="0.3">
      <c r="A257" s="661" t="s">
        <v>545</v>
      </c>
      <c r="B257" s="662"/>
      <c r="C257" s="663">
        <v>0</v>
      </c>
      <c r="D257" s="664">
        <v>0</v>
      </c>
      <c r="E257" s="665">
        <v>0</v>
      </c>
      <c r="F257" s="665">
        <v>0</v>
      </c>
      <c r="G257" s="665">
        <v>0</v>
      </c>
      <c r="H257" s="666">
        <v>0</v>
      </c>
      <c r="I257" s="667">
        <v>0</v>
      </c>
      <c r="J257" s="668">
        <v>0</v>
      </c>
      <c r="K257" s="667">
        <v>0</v>
      </c>
      <c r="L257" s="669">
        <v>0</v>
      </c>
      <c r="M257" s="667">
        <v>0</v>
      </c>
      <c r="N257" s="668">
        <v>0</v>
      </c>
      <c r="O257" s="670"/>
      <c r="P257" s="663">
        <v>0</v>
      </c>
      <c r="Q257" s="664">
        <v>0</v>
      </c>
      <c r="R257" s="665">
        <v>0</v>
      </c>
      <c r="S257" s="665">
        <v>0</v>
      </c>
      <c r="T257" s="665">
        <v>0</v>
      </c>
      <c r="U257" s="666">
        <v>0</v>
      </c>
      <c r="V257" s="667">
        <v>0</v>
      </c>
      <c r="W257" s="668">
        <v>0</v>
      </c>
      <c r="X257" s="667">
        <v>0</v>
      </c>
      <c r="Y257" s="669">
        <v>0</v>
      </c>
      <c r="Z257" s="667">
        <v>0</v>
      </c>
      <c r="AA257" s="668">
        <v>0</v>
      </c>
      <c r="AB257" s="670"/>
    </row>
    <row r="258" spans="1:28" x14ac:dyDescent="0.3">
      <c r="A258" s="673" t="s">
        <v>546</v>
      </c>
      <c r="B258" s="662"/>
      <c r="C258" s="674">
        <v>0</v>
      </c>
      <c r="D258" s="675">
        <v>0</v>
      </c>
      <c r="E258" s="676">
        <v>0</v>
      </c>
      <c r="F258" s="676">
        <v>0</v>
      </c>
      <c r="G258" s="676">
        <v>0</v>
      </c>
      <c r="H258" s="677">
        <v>0</v>
      </c>
      <c r="I258" s="678">
        <v>0</v>
      </c>
      <c r="J258" s="679">
        <v>0</v>
      </c>
      <c r="K258" s="678">
        <v>0</v>
      </c>
      <c r="L258" s="680">
        <v>0</v>
      </c>
      <c r="M258" s="678">
        <v>0</v>
      </c>
      <c r="N258" s="679">
        <v>0</v>
      </c>
      <c r="O258" s="681"/>
      <c r="P258" s="674">
        <v>0</v>
      </c>
      <c r="Q258" s="675">
        <v>0</v>
      </c>
      <c r="R258" s="676">
        <v>0</v>
      </c>
      <c r="S258" s="676">
        <v>0</v>
      </c>
      <c r="T258" s="676">
        <v>0</v>
      </c>
      <c r="U258" s="677">
        <v>0</v>
      </c>
      <c r="V258" s="678">
        <v>0</v>
      </c>
      <c r="W258" s="679">
        <v>0</v>
      </c>
      <c r="X258" s="678">
        <v>0</v>
      </c>
      <c r="Y258" s="680">
        <v>0</v>
      </c>
      <c r="Z258" s="678">
        <v>0</v>
      </c>
      <c r="AA258" s="679">
        <v>0</v>
      </c>
      <c r="AB258" s="681"/>
    </row>
    <row r="259" spans="1:28" ht="12.5" thickBot="1" x14ac:dyDescent="0.35">
      <c r="A259" s="682" t="s">
        <v>292</v>
      </c>
      <c r="B259" s="683"/>
      <c r="C259" s="684">
        <f t="shared" ref="C259:N259" si="60">+C252+C253+C254+C255+C256+C257+C258</f>
        <v>6.2000000000000003E-5</v>
      </c>
      <c r="D259" s="685">
        <f t="shared" si="60"/>
        <v>6.2000000000000003E-5</v>
      </c>
      <c r="E259" s="686">
        <f t="shared" si="60"/>
        <v>0</v>
      </c>
      <c r="F259" s="686">
        <f t="shared" si="60"/>
        <v>0</v>
      </c>
      <c r="G259" s="686">
        <f t="shared" si="60"/>
        <v>0</v>
      </c>
      <c r="H259" s="687">
        <f t="shared" si="60"/>
        <v>6.2000000000000003E-5</v>
      </c>
      <c r="I259" s="684">
        <f t="shared" si="60"/>
        <v>0</v>
      </c>
      <c r="J259" s="686">
        <f t="shared" si="60"/>
        <v>0</v>
      </c>
      <c r="K259" s="684">
        <f t="shared" si="60"/>
        <v>0</v>
      </c>
      <c r="L259" s="687">
        <f t="shared" si="60"/>
        <v>0</v>
      </c>
      <c r="M259" s="684">
        <f t="shared" si="60"/>
        <v>0</v>
      </c>
      <c r="N259" s="686">
        <f t="shared" si="60"/>
        <v>0</v>
      </c>
      <c r="O259" s="688">
        <v>0</v>
      </c>
      <c r="P259" s="684">
        <f t="shared" ref="P259:AA259" si="61">+P252+P253+P254+P255+P256+P257+P258</f>
        <v>4.8000000000000001E-5</v>
      </c>
      <c r="Q259" s="685">
        <f t="shared" si="61"/>
        <v>4.8000000000000001E-5</v>
      </c>
      <c r="R259" s="686">
        <f t="shared" si="61"/>
        <v>0</v>
      </c>
      <c r="S259" s="686">
        <f t="shared" si="61"/>
        <v>0</v>
      </c>
      <c r="T259" s="686">
        <f t="shared" si="61"/>
        <v>0</v>
      </c>
      <c r="U259" s="687">
        <f t="shared" si="61"/>
        <v>4.8000000000000001E-5</v>
      </c>
      <c r="V259" s="684">
        <f t="shared" si="61"/>
        <v>0</v>
      </c>
      <c r="W259" s="686">
        <f t="shared" si="61"/>
        <v>0</v>
      </c>
      <c r="X259" s="684">
        <f t="shared" si="61"/>
        <v>0</v>
      </c>
      <c r="Y259" s="687">
        <f t="shared" si="61"/>
        <v>0</v>
      </c>
      <c r="Z259" s="684">
        <f t="shared" si="61"/>
        <v>0</v>
      </c>
      <c r="AA259" s="686">
        <f t="shared" si="61"/>
        <v>0</v>
      </c>
      <c r="AB259" s="688">
        <v>0</v>
      </c>
    </row>
    <row r="260" spans="1:28" x14ac:dyDescent="0.3">
      <c r="A260" s="651" t="s">
        <v>539</v>
      </c>
      <c r="B260" s="652" t="s">
        <v>577</v>
      </c>
      <c r="C260" s="653">
        <v>60.725969999999997</v>
      </c>
      <c r="D260" s="654">
        <v>60.725968999999999</v>
      </c>
      <c r="E260" s="655">
        <v>0</v>
      </c>
      <c r="F260" s="655">
        <v>0</v>
      </c>
      <c r="G260" s="655">
        <v>60.725951999999999</v>
      </c>
      <c r="H260" s="656">
        <v>1.7E-5</v>
      </c>
      <c r="I260" s="657">
        <v>0</v>
      </c>
      <c r="J260" s="658">
        <v>0</v>
      </c>
      <c r="K260" s="657">
        <v>0</v>
      </c>
      <c r="L260" s="659">
        <v>0</v>
      </c>
      <c r="M260" s="657">
        <v>0</v>
      </c>
      <c r="N260" s="658">
        <v>0</v>
      </c>
      <c r="O260" s="660"/>
      <c r="P260" s="653">
        <v>52.956716</v>
      </c>
      <c r="Q260" s="654">
        <v>52.956474</v>
      </c>
      <c r="R260" s="655">
        <v>0</v>
      </c>
      <c r="S260" s="655">
        <v>0</v>
      </c>
      <c r="T260" s="655">
        <v>52.956114999999997</v>
      </c>
      <c r="U260" s="656">
        <v>3.59E-4</v>
      </c>
      <c r="V260" s="657">
        <v>0</v>
      </c>
      <c r="W260" s="658">
        <v>0</v>
      </c>
      <c r="X260" s="657">
        <v>0</v>
      </c>
      <c r="Y260" s="659">
        <v>0</v>
      </c>
      <c r="Z260" s="657">
        <v>0</v>
      </c>
      <c r="AA260" s="658">
        <v>0</v>
      </c>
      <c r="AB260" s="660"/>
    </row>
    <row r="261" spans="1:28" x14ac:dyDescent="0.3">
      <c r="A261" s="661" t="s">
        <v>541</v>
      </c>
      <c r="B261" s="662"/>
      <c r="C261" s="663">
        <v>32.658124999999998</v>
      </c>
      <c r="D261" s="664">
        <v>32.657944000000001</v>
      </c>
      <c r="E261" s="665">
        <v>6.1600000000000001E-4</v>
      </c>
      <c r="F261" s="665">
        <v>0</v>
      </c>
      <c r="G261" s="665">
        <v>32.657328999999997</v>
      </c>
      <c r="H261" s="666">
        <v>0</v>
      </c>
      <c r="I261" s="667">
        <v>0</v>
      </c>
      <c r="J261" s="668">
        <v>0</v>
      </c>
      <c r="K261" s="667">
        <v>0</v>
      </c>
      <c r="L261" s="669">
        <v>0</v>
      </c>
      <c r="M261" s="667">
        <v>0</v>
      </c>
      <c r="N261" s="668">
        <v>0</v>
      </c>
      <c r="O261" s="670"/>
      <c r="P261" s="663">
        <v>12.201158</v>
      </c>
      <c r="Q261" s="664">
        <v>12.200991</v>
      </c>
      <c r="R261" s="665">
        <v>0</v>
      </c>
      <c r="S261" s="665">
        <v>0</v>
      </c>
      <c r="T261" s="665">
        <v>12.200991</v>
      </c>
      <c r="U261" s="666">
        <v>0</v>
      </c>
      <c r="V261" s="667">
        <v>0</v>
      </c>
      <c r="W261" s="668">
        <v>0</v>
      </c>
      <c r="X261" s="667">
        <v>0</v>
      </c>
      <c r="Y261" s="669">
        <v>0</v>
      </c>
      <c r="Z261" s="667">
        <v>0</v>
      </c>
      <c r="AA261" s="668">
        <v>0</v>
      </c>
      <c r="AB261" s="670"/>
    </row>
    <row r="262" spans="1:28" x14ac:dyDescent="0.3">
      <c r="A262" s="661" t="s">
        <v>542</v>
      </c>
      <c r="B262" s="662"/>
      <c r="C262" s="663">
        <v>12.283231000000001</v>
      </c>
      <c r="D262" s="664">
        <v>12.283231000000001</v>
      </c>
      <c r="E262" s="665">
        <v>0</v>
      </c>
      <c r="F262" s="665">
        <v>0</v>
      </c>
      <c r="G262" s="665">
        <v>12.283231000000001</v>
      </c>
      <c r="H262" s="666">
        <v>0</v>
      </c>
      <c r="I262" s="667">
        <v>0</v>
      </c>
      <c r="J262" s="671">
        <v>0</v>
      </c>
      <c r="K262" s="667">
        <v>0</v>
      </c>
      <c r="L262" s="671">
        <v>0</v>
      </c>
      <c r="M262" s="667">
        <v>0</v>
      </c>
      <c r="N262" s="668">
        <v>0</v>
      </c>
      <c r="O262" s="672"/>
      <c r="P262" s="663">
        <v>12.890167</v>
      </c>
      <c r="Q262" s="664">
        <v>12.886099</v>
      </c>
      <c r="R262" s="665">
        <v>3.138093</v>
      </c>
      <c r="S262" s="665">
        <v>0</v>
      </c>
      <c r="T262" s="665">
        <v>9.7480049999999991</v>
      </c>
      <c r="U262" s="666">
        <v>0</v>
      </c>
      <c r="V262" s="667">
        <v>0</v>
      </c>
      <c r="W262" s="671">
        <v>0</v>
      </c>
      <c r="X262" s="667">
        <v>0</v>
      </c>
      <c r="Y262" s="671">
        <v>0</v>
      </c>
      <c r="Z262" s="667">
        <v>0</v>
      </c>
      <c r="AA262" s="668">
        <v>0</v>
      </c>
      <c r="AB262" s="672"/>
    </row>
    <row r="263" spans="1:28" x14ac:dyDescent="0.3">
      <c r="A263" s="661" t="s">
        <v>543</v>
      </c>
      <c r="B263" s="662"/>
      <c r="C263" s="663">
        <v>18.563690999999999</v>
      </c>
      <c r="D263" s="664">
        <v>18.563171000000001</v>
      </c>
      <c r="E263" s="665">
        <v>3.142315</v>
      </c>
      <c r="F263" s="665">
        <v>0</v>
      </c>
      <c r="G263" s="665">
        <v>15.420856000000001</v>
      </c>
      <c r="H263" s="666">
        <v>0</v>
      </c>
      <c r="I263" s="667">
        <v>0</v>
      </c>
      <c r="J263" s="668">
        <v>0</v>
      </c>
      <c r="K263" s="667">
        <v>0</v>
      </c>
      <c r="L263" s="669">
        <v>0</v>
      </c>
      <c r="M263" s="667">
        <v>0</v>
      </c>
      <c r="N263" s="668">
        <v>0</v>
      </c>
      <c r="O263" s="670"/>
      <c r="P263" s="663">
        <v>1.913E-3</v>
      </c>
      <c r="Q263" s="664">
        <v>1.913E-3</v>
      </c>
      <c r="R263" s="665">
        <v>1.913E-3</v>
      </c>
      <c r="S263" s="665">
        <v>0</v>
      </c>
      <c r="T263" s="665">
        <v>0</v>
      </c>
      <c r="U263" s="666">
        <v>0</v>
      </c>
      <c r="V263" s="667">
        <v>0</v>
      </c>
      <c r="W263" s="668">
        <v>0</v>
      </c>
      <c r="X263" s="667">
        <v>0</v>
      </c>
      <c r="Y263" s="669">
        <v>0</v>
      </c>
      <c r="Z263" s="667">
        <v>0</v>
      </c>
      <c r="AA263" s="668">
        <v>0</v>
      </c>
      <c r="AB263" s="670"/>
    </row>
    <row r="264" spans="1:28" x14ac:dyDescent="0.3">
      <c r="A264" s="661" t="s">
        <v>544</v>
      </c>
      <c r="B264" s="662"/>
      <c r="C264" s="663">
        <v>29.633952000000001</v>
      </c>
      <c r="D264" s="664">
        <v>29.633952000000001</v>
      </c>
      <c r="E264" s="665">
        <v>29.633952000000001</v>
      </c>
      <c r="F264" s="665">
        <v>0</v>
      </c>
      <c r="G264" s="665">
        <v>0</v>
      </c>
      <c r="H264" s="666">
        <v>0</v>
      </c>
      <c r="I264" s="667">
        <v>0</v>
      </c>
      <c r="J264" s="668">
        <v>0</v>
      </c>
      <c r="K264" s="667">
        <v>0</v>
      </c>
      <c r="L264" s="669">
        <v>0</v>
      </c>
      <c r="M264" s="667">
        <v>0</v>
      </c>
      <c r="N264" s="668">
        <v>0</v>
      </c>
      <c r="O264" s="670"/>
      <c r="P264" s="663">
        <v>11.455603</v>
      </c>
      <c r="Q264" s="664">
        <v>11.454532</v>
      </c>
      <c r="R264" s="665">
        <v>0.73646800000000001</v>
      </c>
      <c r="S264" s="665">
        <v>0</v>
      </c>
      <c r="T264" s="665">
        <v>10.718064999999999</v>
      </c>
      <c r="U264" s="666">
        <v>0</v>
      </c>
      <c r="V264" s="667">
        <v>0</v>
      </c>
      <c r="W264" s="668">
        <v>0</v>
      </c>
      <c r="X264" s="667">
        <v>0</v>
      </c>
      <c r="Y264" s="669">
        <v>0</v>
      </c>
      <c r="Z264" s="667">
        <v>0</v>
      </c>
      <c r="AA264" s="668">
        <v>0</v>
      </c>
      <c r="AB264" s="670"/>
    </row>
    <row r="265" spans="1:28" x14ac:dyDescent="0.3">
      <c r="A265" s="661" t="s">
        <v>545</v>
      </c>
      <c r="B265" s="662"/>
      <c r="C265" s="663">
        <v>175.38414</v>
      </c>
      <c r="D265" s="664">
        <v>170.13172700000001</v>
      </c>
      <c r="E265" s="665">
        <v>11.244951</v>
      </c>
      <c r="F265" s="665">
        <v>0</v>
      </c>
      <c r="G265" s="665">
        <v>164.13525000000001</v>
      </c>
      <c r="H265" s="666">
        <v>0</v>
      </c>
      <c r="I265" s="667">
        <v>0</v>
      </c>
      <c r="J265" s="668">
        <v>0</v>
      </c>
      <c r="K265" s="667">
        <v>0</v>
      </c>
      <c r="L265" s="669">
        <v>0</v>
      </c>
      <c r="M265" s="667">
        <v>0</v>
      </c>
      <c r="N265" s="668">
        <v>0</v>
      </c>
      <c r="O265" s="670"/>
      <c r="P265" s="663">
        <v>390.129299</v>
      </c>
      <c r="Q265" s="664">
        <v>382.61815300000001</v>
      </c>
      <c r="R265" s="665">
        <v>54.462501000000003</v>
      </c>
      <c r="S265" s="665">
        <v>0</v>
      </c>
      <c r="T265" s="665">
        <v>335.66097400000001</v>
      </c>
      <c r="U265" s="666">
        <v>0</v>
      </c>
      <c r="V265" s="667">
        <v>0</v>
      </c>
      <c r="W265" s="668">
        <v>0</v>
      </c>
      <c r="X265" s="667">
        <v>0</v>
      </c>
      <c r="Y265" s="669">
        <v>0</v>
      </c>
      <c r="Z265" s="667">
        <v>0</v>
      </c>
      <c r="AA265" s="668">
        <v>0</v>
      </c>
      <c r="AB265" s="670"/>
    </row>
    <row r="266" spans="1:28" x14ac:dyDescent="0.3">
      <c r="A266" s="673" t="s">
        <v>546</v>
      </c>
      <c r="B266" s="662"/>
      <c r="C266" s="674">
        <v>581.43151599999999</v>
      </c>
      <c r="D266" s="675">
        <v>566.28605400000004</v>
      </c>
      <c r="E266" s="676">
        <v>77.450520999999995</v>
      </c>
      <c r="F266" s="676">
        <v>0</v>
      </c>
      <c r="G266" s="676">
        <v>503.96922699999999</v>
      </c>
      <c r="H266" s="677">
        <v>0</v>
      </c>
      <c r="I266" s="678">
        <v>0</v>
      </c>
      <c r="J266" s="679">
        <v>0</v>
      </c>
      <c r="K266" s="678">
        <v>0</v>
      </c>
      <c r="L266" s="680">
        <v>0</v>
      </c>
      <c r="M266" s="678">
        <v>0</v>
      </c>
      <c r="N266" s="679">
        <v>0</v>
      </c>
      <c r="O266" s="681"/>
      <c r="P266" s="674">
        <v>471.70159899999999</v>
      </c>
      <c r="Q266" s="675">
        <v>471.68818099999999</v>
      </c>
      <c r="R266" s="676">
        <v>0.850908</v>
      </c>
      <c r="S266" s="676">
        <v>0</v>
      </c>
      <c r="T266" s="676">
        <v>470.83727299999998</v>
      </c>
      <c r="U266" s="677">
        <v>0</v>
      </c>
      <c r="V266" s="678">
        <v>0</v>
      </c>
      <c r="W266" s="679">
        <v>0</v>
      </c>
      <c r="X266" s="678">
        <v>0</v>
      </c>
      <c r="Y266" s="680">
        <v>0</v>
      </c>
      <c r="Z266" s="678">
        <v>0</v>
      </c>
      <c r="AA266" s="679">
        <v>0</v>
      </c>
      <c r="AB266" s="681"/>
    </row>
    <row r="267" spans="1:28" ht="12.5" thickBot="1" x14ac:dyDescent="0.35">
      <c r="A267" s="682" t="s">
        <v>292</v>
      </c>
      <c r="B267" s="683"/>
      <c r="C267" s="684">
        <f t="shared" ref="C267:N267" si="62">+C260+C261+C262+C263+C264+C265+C266</f>
        <v>910.68062499999996</v>
      </c>
      <c r="D267" s="685">
        <f t="shared" si="62"/>
        <v>890.28204800000003</v>
      </c>
      <c r="E267" s="686">
        <f t="shared" si="62"/>
        <v>121.47235499999999</v>
      </c>
      <c r="F267" s="686">
        <f t="shared" si="62"/>
        <v>0</v>
      </c>
      <c r="G267" s="686">
        <f t="shared" si="62"/>
        <v>789.19184500000006</v>
      </c>
      <c r="H267" s="687">
        <f t="shared" si="62"/>
        <v>1.7E-5</v>
      </c>
      <c r="I267" s="684">
        <f t="shared" si="62"/>
        <v>0</v>
      </c>
      <c r="J267" s="686">
        <f t="shared" si="62"/>
        <v>0</v>
      </c>
      <c r="K267" s="684">
        <f t="shared" si="62"/>
        <v>0</v>
      </c>
      <c r="L267" s="687">
        <f t="shared" si="62"/>
        <v>0</v>
      </c>
      <c r="M267" s="684">
        <f t="shared" si="62"/>
        <v>0</v>
      </c>
      <c r="N267" s="686">
        <f t="shared" si="62"/>
        <v>0</v>
      </c>
      <c r="O267" s="688">
        <v>21.758151999999999</v>
      </c>
      <c r="P267" s="684">
        <f t="shared" ref="P267:AA267" si="63">+P260+P261+P262+P263+P264+P265+P266</f>
        <v>951.336455</v>
      </c>
      <c r="Q267" s="685">
        <f t="shared" si="63"/>
        <v>943.80634299999997</v>
      </c>
      <c r="R267" s="686">
        <f t="shared" si="63"/>
        <v>59.189883000000002</v>
      </c>
      <c r="S267" s="686">
        <f t="shared" si="63"/>
        <v>0</v>
      </c>
      <c r="T267" s="686">
        <f t="shared" si="63"/>
        <v>892.12142300000005</v>
      </c>
      <c r="U267" s="687">
        <f t="shared" si="63"/>
        <v>3.59E-4</v>
      </c>
      <c r="V267" s="684">
        <f t="shared" si="63"/>
        <v>0</v>
      </c>
      <c r="W267" s="686">
        <f t="shared" si="63"/>
        <v>0</v>
      </c>
      <c r="X267" s="684">
        <f t="shared" si="63"/>
        <v>0</v>
      </c>
      <c r="Y267" s="687">
        <f t="shared" si="63"/>
        <v>0</v>
      </c>
      <c r="Z267" s="684">
        <f t="shared" si="63"/>
        <v>0</v>
      </c>
      <c r="AA267" s="686">
        <f t="shared" si="63"/>
        <v>0</v>
      </c>
      <c r="AB267" s="688">
        <v>12.378589</v>
      </c>
    </row>
    <row r="268" spans="1:28" x14ac:dyDescent="0.3">
      <c r="A268" s="651" t="s">
        <v>539</v>
      </c>
      <c r="B268" s="652" t="s">
        <v>578</v>
      </c>
      <c r="C268" s="653">
        <v>0</v>
      </c>
      <c r="D268" s="654">
        <v>0</v>
      </c>
      <c r="E268" s="655">
        <v>0</v>
      </c>
      <c r="F268" s="655">
        <v>0</v>
      </c>
      <c r="G268" s="655">
        <v>0</v>
      </c>
      <c r="H268" s="656">
        <v>0</v>
      </c>
      <c r="I268" s="657">
        <v>0</v>
      </c>
      <c r="J268" s="658">
        <v>0</v>
      </c>
      <c r="K268" s="657">
        <v>0</v>
      </c>
      <c r="L268" s="659">
        <v>0</v>
      </c>
      <c r="M268" s="657">
        <v>0</v>
      </c>
      <c r="N268" s="658">
        <v>0</v>
      </c>
      <c r="O268" s="660"/>
      <c r="P268" s="653">
        <v>0</v>
      </c>
      <c r="Q268" s="654">
        <v>0</v>
      </c>
      <c r="R268" s="655">
        <v>0</v>
      </c>
      <c r="S268" s="655">
        <v>0</v>
      </c>
      <c r="T268" s="655">
        <v>0</v>
      </c>
      <c r="U268" s="656">
        <v>0</v>
      </c>
      <c r="V268" s="657">
        <v>0</v>
      </c>
      <c r="W268" s="658">
        <v>0</v>
      </c>
      <c r="X268" s="657">
        <v>0</v>
      </c>
      <c r="Y268" s="659">
        <v>0</v>
      </c>
      <c r="Z268" s="657">
        <v>0</v>
      </c>
      <c r="AA268" s="658">
        <v>0</v>
      </c>
      <c r="AB268" s="660"/>
    </row>
    <row r="269" spans="1:28" x14ac:dyDescent="0.3">
      <c r="A269" s="661" t="s">
        <v>541</v>
      </c>
      <c r="B269" s="662"/>
      <c r="C269" s="663">
        <v>24.171112999999998</v>
      </c>
      <c r="D269" s="664">
        <v>24.170705999999999</v>
      </c>
      <c r="E269" s="665">
        <v>0</v>
      </c>
      <c r="F269" s="665">
        <v>0</v>
      </c>
      <c r="G269" s="665">
        <v>24.170705999999999</v>
      </c>
      <c r="H269" s="666">
        <v>0</v>
      </c>
      <c r="I269" s="667">
        <v>0</v>
      </c>
      <c r="J269" s="668">
        <v>0</v>
      </c>
      <c r="K269" s="667">
        <v>0</v>
      </c>
      <c r="L269" s="669">
        <v>0</v>
      </c>
      <c r="M269" s="667">
        <v>0</v>
      </c>
      <c r="N269" s="668">
        <v>0</v>
      </c>
      <c r="O269" s="670"/>
      <c r="P269" s="663">
        <v>19.572206999999999</v>
      </c>
      <c r="Q269" s="664">
        <v>19.571684999999999</v>
      </c>
      <c r="R269" s="665">
        <v>0</v>
      </c>
      <c r="S269" s="665">
        <v>0</v>
      </c>
      <c r="T269" s="665">
        <v>19.571684999999999</v>
      </c>
      <c r="U269" s="666">
        <v>0</v>
      </c>
      <c r="V269" s="667">
        <v>0</v>
      </c>
      <c r="W269" s="668">
        <v>0</v>
      </c>
      <c r="X269" s="667">
        <v>0</v>
      </c>
      <c r="Y269" s="669">
        <v>0</v>
      </c>
      <c r="Z269" s="667">
        <v>0</v>
      </c>
      <c r="AA269" s="668">
        <v>0</v>
      </c>
      <c r="AB269" s="670"/>
    </row>
    <row r="270" spans="1:28" x14ac:dyDescent="0.3">
      <c r="A270" s="661" t="s">
        <v>542</v>
      </c>
      <c r="B270" s="662"/>
      <c r="C270" s="663">
        <v>19.459029000000001</v>
      </c>
      <c r="D270" s="664">
        <v>19.458456000000002</v>
      </c>
      <c r="E270" s="665">
        <v>0</v>
      </c>
      <c r="F270" s="665">
        <v>0</v>
      </c>
      <c r="G270" s="665">
        <v>19.458456000000002</v>
      </c>
      <c r="H270" s="666">
        <v>0</v>
      </c>
      <c r="I270" s="667">
        <v>0</v>
      </c>
      <c r="J270" s="671">
        <v>0</v>
      </c>
      <c r="K270" s="667">
        <v>0</v>
      </c>
      <c r="L270" s="671">
        <v>0</v>
      </c>
      <c r="M270" s="667">
        <v>0</v>
      </c>
      <c r="N270" s="668">
        <v>0</v>
      </c>
      <c r="O270" s="672"/>
      <c r="P270" s="663">
        <v>0</v>
      </c>
      <c r="Q270" s="664">
        <v>0</v>
      </c>
      <c r="R270" s="665">
        <v>0</v>
      </c>
      <c r="S270" s="665">
        <v>0</v>
      </c>
      <c r="T270" s="665">
        <v>0</v>
      </c>
      <c r="U270" s="666">
        <v>0</v>
      </c>
      <c r="V270" s="667">
        <v>0</v>
      </c>
      <c r="W270" s="671">
        <v>0</v>
      </c>
      <c r="X270" s="667">
        <v>0</v>
      </c>
      <c r="Y270" s="671">
        <v>0</v>
      </c>
      <c r="Z270" s="667">
        <v>0</v>
      </c>
      <c r="AA270" s="668">
        <v>0</v>
      </c>
      <c r="AB270" s="672"/>
    </row>
    <row r="271" spans="1:28" x14ac:dyDescent="0.3">
      <c r="A271" s="661" t="s">
        <v>543</v>
      </c>
      <c r="B271" s="662"/>
      <c r="C271" s="663">
        <v>42.104795000000003</v>
      </c>
      <c r="D271" s="664">
        <v>42.103205000000003</v>
      </c>
      <c r="E271" s="665">
        <v>0</v>
      </c>
      <c r="F271" s="665">
        <v>0</v>
      </c>
      <c r="G271" s="665">
        <v>42.103205000000003</v>
      </c>
      <c r="H271" s="666">
        <v>0</v>
      </c>
      <c r="I271" s="667">
        <v>0</v>
      </c>
      <c r="J271" s="668">
        <v>0</v>
      </c>
      <c r="K271" s="667">
        <v>0</v>
      </c>
      <c r="L271" s="669">
        <v>0</v>
      </c>
      <c r="M271" s="667">
        <v>0</v>
      </c>
      <c r="N271" s="668">
        <v>0</v>
      </c>
      <c r="O271" s="670"/>
      <c r="P271" s="663">
        <v>85.202082000000004</v>
      </c>
      <c r="Q271" s="664">
        <v>85.199909000000005</v>
      </c>
      <c r="R271" s="665">
        <v>0</v>
      </c>
      <c r="S271" s="665">
        <v>0</v>
      </c>
      <c r="T271" s="665">
        <v>85.199909000000005</v>
      </c>
      <c r="U271" s="666">
        <v>0</v>
      </c>
      <c r="V271" s="667">
        <v>0</v>
      </c>
      <c r="W271" s="668">
        <v>0</v>
      </c>
      <c r="X271" s="667">
        <v>0</v>
      </c>
      <c r="Y271" s="669">
        <v>0</v>
      </c>
      <c r="Z271" s="667">
        <v>0</v>
      </c>
      <c r="AA271" s="668">
        <v>0</v>
      </c>
      <c r="AB271" s="670"/>
    </row>
    <row r="272" spans="1:28" x14ac:dyDescent="0.3">
      <c r="A272" s="661" t="s">
        <v>544</v>
      </c>
      <c r="B272" s="662"/>
      <c r="C272" s="663">
        <v>406.01688999999999</v>
      </c>
      <c r="D272" s="664">
        <v>406.00178</v>
      </c>
      <c r="E272" s="665">
        <v>0</v>
      </c>
      <c r="F272" s="665">
        <v>0</v>
      </c>
      <c r="G272" s="665">
        <v>406.00178</v>
      </c>
      <c r="H272" s="666">
        <v>0</v>
      </c>
      <c r="I272" s="667">
        <v>0</v>
      </c>
      <c r="J272" s="668">
        <v>0</v>
      </c>
      <c r="K272" s="667">
        <v>0</v>
      </c>
      <c r="L272" s="669">
        <v>0</v>
      </c>
      <c r="M272" s="667">
        <v>0</v>
      </c>
      <c r="N272" s="668">
        <v>0</v>
      </c>
      <c r="O272" s="670"/>
      <c r="P272" s="663">
        <v>466.01023300000003</v>
      </c>
      <c r="Q272" s="664">
        <v>465.99349799999999</v>
      </c>
      <c r="R272" s="665">
        <v>0</v>
      </c>
      <c r="S272" s="665">
        <v>0</v>
      </c>
      <c r="T272" s="665">
        <v>465.99349799999999</v>
      </c>
      <c r="U272" s="666">
        <v>0</v>
      </c>
      <c r="V272" s="667">
        <v>0</v>
      </c>
      <c r="W272" s="668">
        <v>0</v>
      </c>
      <c r="X272" s="667">
        <v>0</v>
      </c>
      <c r="Y272" s="669">
        <v>0</v>
      </c>
      <c r="Z272" s="667">
        <v>0</v>
      </c>
      <c r="AA272" s="668">
        <v>0</v>
      </c>
      <c r="AB272" s="670"/>
    </row>
    <row r="273" spans="1:28" x14ac:dyDescent="0.3">
      <c r="A273" s="661" t="s">
        <v>545</v>
      </c>
      <c r="B273" s="662"/>
      <c r="C273" s="663">
        <v>135.504874</v>
      </c>
      <c r="D273" s="664">
        <v>135.49949599999999</v>
      </c>
      <c r="E273" s="665">
        <v>2.6050000000000001E-3</v>
      </c>
      <c r="F273" s="665">
        <v>0</v>
      </c>
      <c r="G273" s="665">
        <v>135.49689100000001</v>
      </c>
      <c r="H273" s="666">
        <v>0</v>
      </c>
      <c r="I273" s="667">
        <v>0</v>
      </c>
      <c r="J273" s="668">
        <v>0</v>
      </c>
      <c r="K273" s="667">
        <v>0</v>
      </c>
      <c r="L273" s="669">
        <v>0</v>
      </c>
      <c r="M273" s="667">
        <v>0</v>
      </c>
      <c r="N273" s="668">
        <v>0</v>
      </c>
      <c r="O273" s="670"/>
      <c r="P273" s="663">
        <v>302.99811799999998</v>
      </c>
      <c r="Q273" s="664">
        <v>302.98852399999998</v>
      </c>
      <c r="R273" s="665">
        <v>2.5339999999999998E-3</v>
      </c>
      <c r="S273" s="665">
        <v>0</v>
      </c>
      <c r="T273" s="665">
        <v>302.98599000000002</v>
      </c>
      <c r="U273" s="666">
        <v>0</v>
      </c>
      <c r="V273" s="667">
        <v>0</v>
      </c>
      <c r="W273" s="668">
        <v>0</v>
      </c>
      <c r="X273" s="667">
        <v>0</v>
      </c>
      <c r="Y273" s="669">
        <v>0</v>
      </c>
      <c r="Z273" s="667">
        <v>0</v>
      </c>
      <c r="AA273" s="668">
        <v>0</v>
      </c>
      <c r="AB273" s="670"/>
    </row>
    <row r="274" spans="1:28" x14ac:dyDescent="0.3">
      <c r="A274" s="673" t="s">
        <v>546</v>
      </c>
      <c r="B274" s="662"/>
      <c r="C274" s="674">
        <v>0</v>
      </c>
      <c r="D274" s="675">
        <v>0</v>
      </c>
      <c r="E274" s="676">
        <v>0</v>
      </c>
      <c r="F274" s="676">
        <v>0</v>
      </c>
      <c r="G274" s="676">
        <v>0</v>
      </c>
      <c r="H274" s="677">
        <v>0</v>
      </c>
      <c r="I274" s="678">
        <v>0</v>
      </c>
      <c r="J274" s="679">
        <v>0</v>
      </c>
      <c r="K274" s="678">
        <v>0</v>
      </c>
      <c r="L274" s="680">
        <v>0</v>
      </c>
      <c r="M274" s="678">
        <v>0</v>
      </c>
      <c r="N274" s="679">
        <v>0</v>
      </c>
      <c r="O274" s="681"/>
      <c r="P274" s="674">
        <v>19.850494999999999</v>
      </c>
      <c r="Q274" s="675">
        <v>19.849781</v>
      </c>
      <c r="R274" s="676">
        <v>0</v>
      </c>
      <c r="S274" s="676">
        <v>0</v>
      </c>
      <c r="T274" s="676">
        <v>19.849781</v>
      </c>
      <c r="U274" s="677">
        <v>0</v>
      </c>
      <c r="V274" s="678">
        <v>0</v>
      </c>
      <c r="W274" s="679">
        <v>0</v>
      </c>
      <c r="X274" s="678">
        <v>0</v>
      </c>
      <c r="Y274" s="680">
        <v>0</v>
      </c>
      <c r="Z274" s="678">
        <v>0</v>
      </c>
      <c r="AA274" s="679">
        <v>0</v>
      </c>
      <c r="AB274" s="681"/>
    </row>
    <row r="275" spans="1:28" ht="12.5" thickBot="1" x14ac:dyDescent="0.35">
      <c r="A275" s="682" t="s">
        <v>292</v>
      </c>
      <c r="B275" s="683"/>
      <c r="C275" s="684">
        <f t="shared" ref="C275:N275" si="64">+C268+C269+C270+C271+C272+C273+C274</f>
        <v>627.25670100000002</v>
      </c>
      <c r="D275" s="685">
        <f t="shared" si="64"/>
        <v>627.23364300000003</v>
      </c>
      <c r="E275" s="686">
        <f t="shared" si="64"/>
        <v>2.6050000000000001E-3</v>
      </c>
      <c r="F275" s="686">
        <f t="shared" si="64"/>
        <v>0</v>
      </c>
      <c r="G275" s="686">
        <f t="shared" si="64"/>
        <v>627.23103800000001</v>
      </c>
      <c r="H275" s="687">
        <f t="shared" si="64"/>
        <v>0</v>
      </c>
      <c r="I275" s="684">
        <f t="shared" si="64"/>
        <v>0</v>
      </c>
      <c r="J275" s="686">
        <f t="shared" si="64"/>
        <v>0</v>
      </c>
      <c r="K275" s="684">
        <f t="shared" si="64"/>
        <v>0</v>
      </c>
      <c r="L275" s="687">
        <f t="shared" si="64"/>
        <v>0</v>
      </c>
      <c r="M275" s="684">
        <f t="shared" si="64"/>
        <v>0</v>
      </c>
      <c r="N275" s="686">
        <f t="shared" si="64"/>
        <v>0</v>
      </c>
      <c r="O275" s="688">
        <v>0</v>
      </c>
      <c r="P275" s="684">
        <f t="shared" ref="P275:AA275" si="65">+P268+P269+P270+P271+P272+P273+P274</f>
        <v>893.63313500000004</v>
      </c>
      <c r="Q275" s="685">
        <f t="shared" si="65"/>
        <v>893.60339699999997</v>
      </c>
      <c r="R275" s="686">
        <f t="shared" si="65"/>
        <v>2.5339999999999998E-3</v>
      </c>
      <c r="S275" s="686">
        <f t="shared" si="65"/>
        <v>0</v>
      </c>
      <c r="T275" s="686">
        <f t="shared" si="65"/>
        <v>893.600863</v>
      </c>
      <c r="U275" s="687">
        <f t="shared" si="65"/>
        <v>0</v>
      </c>
      <c r="V275" s="684">
        <f t="shared" si="65"/>
        <v>0</v>
      </c>
      <c r="W275" s="686">
        <f t="shared" si="65"/>
        <v>0</v>
      </c>
      <c r="X275" s="684">
        <f t="shared" si="65"/>
        <v>0</v>
      </c>
      <c r="Y275" s="687">
        <f t="shared" si="65"/>
        <v>0</v>
      </c>
      <c r="Z275" s="684">
        <f t="shared" si="65"/>
        <v>0</v>
      </c>
      <c r="AA275" s="686">
        <f t="shared" si="65"/>
        <v>0</v>
      </c>
      <c r="AB275" s="688">
        <v>11.369111</v>
      </c>
    </row>
    <row r="276" spans="1:28" x14ac:dyDescent="0.3">
      <c r="A276" s="651" t="s">
        <v>539</v>
      </c>
      <c r="B276" s="652" t="s">
        <v>579</v>
      </c>
      <c r="C276" s="653">
        <v>86.381212000000005</v>
      </c>
      <c r="D276" s="654">
        <v>86.379382000000007</v>
      </c>
      <c r="E276" s="655">
        <v>0</v>
      </c>
      <c r="F276" s="655">
        <v>0</v>
      </c>
      <c r="G276" s="655">
        <v>86.379382000000007</v>
      </c>
      <c r="H276" s="656">
        <v>0</v>
      </c>
      <c r="I276" s="657">
        <v>0</v>
      </c>
      <c r="J276" s="658">
        <v>0</v>
      </c>
      <c r="K276" s="657">
        <v>0</v>
      </c>
      <c r="L276" s="659">
        <v>0</v>
      </c>
      <c r="M276" s="657">
        <v>0</v>
      </c>
      <c r="N276" s="658">
        <v>0</v>
      </c>
      <c r="O276" s="660"/>
      <c r="P276" s="653">
        <v>89.056066999999999</v>
      </c>
      <c r="Q276" s="654">
        <v>89.055435000000003</v>
      </c>
      <c r="R276" s="655">
        <v>0</v>
      </c>
      <c r="S276" s="655">
        <v>0</v>
      </c>
      <c r="T276" s="655">
        <v>89.055435000000003</v>
      </c>
      <c r="U276" s="656">
        <v>0</v>
      </c>
      <c r="V276" s="657">
        <v>0</v>
      </c>
      <c r="W276" s="658">
        <v>0</v>
      </c>
      <c r="X276" s="657">
        <v>0</v>
      </c>
      <c r="Y276" s="659">
        <v>0</v>
      </c>
      <c r="Z276" s="657">
        <v>0</v>
      </c>
      <c r="AA276" s="658">
        <v>0</v>
      </c>
      <c r="AB276" s="660"/>
    </row>
    <row r="277" spans="1:28" x14ac:dyDescent="0.3">
      <c r="A277" s="661" t="s">
        <v>541</v>
      </c>
      <c r="B277" s="662"/>
      <c r="C277" s="663">
        <v>0</v>
      </c>
      <c r="D277" s="664">
        <v>0</v>
      </c>
      <c r="E277" s="665">
        <v>0</v>
      </c>
      <c r="F277" s="665">
        <v>0</v>
      </c>
      <c r="G277" s="665">
        <v>0</v>
      </c>
      <c r="H277" s="666">
        <v>0</v>
      </c>
      <c r="I277" s="667">
        <v>0</v>
      </c>
      <c r="J277" s="668">
        <v>0</v>
      </c>
      <c r="K277" s="667">
        <v>0</v>
      </c>
      <c r="L277" s="669">
        <v>0</v>
      </c>
      <c r="M277" s="667">
        <v>0</v>
      </c>
      <c r="N277" s="668">
        <v>0</v>
      </c>
      <c r="O277" s="670"/>
      <c r="P277" s="663">
        <v>0</v>
      </c>
      <c r="Q277" s="664">
        <v>0</v>
      </c>
      <c r="R277" s="665">
        <v>0</v>
      </c>
      <c r="S277" s="665">
        <v>0</v>
      </c>
      <c r="T277" s="665">
        <v>0</v>
      </c>
      <c r="U277" s="666">
        <v>0</v>
      </c>
      <c r="V277" s="667">
        <v>0</v>
      </c>
      <c r="W277" s="668">
        <v>0</v>
      </c>
      <c r="X277" s="667">
        <v>0</v>
      </c>
      <c r="Y277" s="669">
        <v>0</v>
      </c>
      <c r="Z277" s="667">
        <v>0</v>
      </c>
      <c r="AA277" s="668">
        <v>0</v>
      </c>
      <c r="AB277" s="670"/>
    </row>
    <row r="278" spans="1:28" x14ac:dyDescent="0.3">
      <c r="A278" s="661" t="s">
        <v>542</v>
      </c>
      <c r="B278" s="662"/>
      <c r="C278" s="663">
        <v>0</v>
      </c>
      <c r="D278" s="664">
        <v>0</v>
      </c>
      <c r="E278" s="665">
        <v>0</v>
      </c>
      <c r="F278" s="665">
        <v>0</v>
      </c>
      <c r="G278" s="665">
        <v>0</v>
      </c>
      <c r="H278" s="666">
        <v>0</v>
      </c>
      <c r="I278" s="667">
        <v>0</v>
      </c>
      <c r="J278" s="671">
        <v>0</v>
      </c>
      <c r="K278" s="667">
        <v>0</v>
      </c>
      <c r="L278" s="671">
        <v>0</v>
      </c>
      <c r="M278" s="667">
        <v>0</v>
      </c>
      <c r="N278" s="668">
        <v>0</v>
      </c>
      <c r="O278" s="672"/>
      <c r="P278" s="663">
        <v>7.4151020000000001</v>
      </c>
      <c r="Q278" s="664">
        <v>7.4151020000000001</v>
      </c>
      <c r="R278" s="665">
        <v>0</v>
      </c>
      <c r="S278" s="665">
        <v>0</v>
      </c>
      <c r="T278" s="665">
        <v>7.4151020000000001</v>
      </c>
      <c r="U278" s="666">
        <v>0</v>
      </c>
      <c r="V278" s="667">
        <v>0</v>
      </c>
      <c r="W278" s="671">
        <v>0</v>
      </c>
      <c r="X278" s="667">
        <v>0</v>
      </c>
      <c r="Y278" s="671">
        <v>0</v>
      </c>
      <c r="Z278" s="667">
        <v>0</v>
      </c>
      <c r="AA278" s="668">
        <v>0</v>
      </c>
      <c r="AB278" s="672"/>
    </row>
    <row r="279" spans="1:28" x14ac:dyDescent="0.3">
      <c r="A279" s="661" t="s">
        <v>543</v>
      </c>
      <c r="B279" s="662"/>
      <c r="C279" s="663">
        <v>7.2401039999999997</v>
      </c>
      <c r="D279" s="664">
        <v>7.2393359999999998</v>
      </c>
      <c r="E279" s="665">
        <v>0</v>
      </c>
      <c r="F279" s="665">
        <v>0</v>
      </c>
      <c r="G279" s="665">
        <v>7.2393359999999998</v>
      </c>
      <c r="H279" s="666">
        <v>0</v>
      </c>
      <c r="I279" s="667">
        <v>0</v>
      </c>
      <c r="J279" s="668">
        <v>0</v>
      </c>
      <c r="K279" s="667">
        <v>0</v>
      </c>
      <c r="L279" s="669">
        <v>0</v>
      </c>
      <c r="M279" s="667">
        <v>0</v>
      </c>
      <c r="N279" s="668">
        <v>0</v>
      </c>
      <c r="O279" s="670"/>
      <c r="P279" s="663">
        <v>7.9299999999999998E-4</v>
      </c>
      <c r="Q279" s="664">
        <v>0</v>
      </c>
      <c r="R279" s="665">
        <v>0</v>
      </c>
      <c r="S279" s="665">
        <v>0</v>
      </c>
      <c r="T279" s="665">
        <v>0</v>
      </c>
      <c r="U279" s="666">
        <v>0</v>
      </c>
      <c r="V279" s="667">
        <v>0</v>
      </c>
      <c r="W279" s="668">
        <v>0</v>
      </c>
      <c r="X279" s="667">
        <v>0</v>
      </c>
      <c r="Y279" s="669">
        <v>0</v>
      </c>
      <c r="Z279" s="667">
        <v>0</v>
      </c>
      <c r="AA279" s="668">
        <v>0</v>
      </c>
      <c r="AB279" s="670"/>
    </row>
    <row r="280" spans="1:28" x14ac:dyDescent="0.3">
      <c r="A280" s="661" t="s">
        <v>544</v>
      </c>
      <c r="B280" s="662"/>
      <c r="C280" s="663">
        <v>18.629788000000001</v>
      </c>
      <c r="D280" s="664">
        <v>18.627846000000002</v>
      </c>
      <c r="E280" s="665">
        <v>0</v>
      </c>
      <c r="F280" s="665">
        <v>0</v>
      </c>
      <c r="G280" s="665">
        <v>18.627846000000002</v>
      </c>
      <c r="H280" s="666">
        <v>0</v>
      </c>
      <c r="I280" s="667">
        <v>0</v>
      </c>
      <c r="J280" s="668">
        <v>0</v>
      </c>
      <c r="K280" s="667">
        <v>0</v>
      </c>
      <c r="L280" s="669">
        <v>0</v>
      </c>
      <c r="M280" s="667">
        <v>0</v>
      </c>
      <c r="N280" s="668">
        <v>0</v>
      </c>
      <c r="O280" s="670"/>
      <c r="P280" s="663">
        <v>18.022055999999999</v>
      </c>
      <c r="Q280" s="664">
        <v>18.020144999999999</v>
      </c>
      <c r="R280" s="665">
        <v>0</v>
      </c>
      <c r="S280" s="665">
        <v>0</v>
      </c>
      <c r="T280" s="665">
        <v>18.020144999999999</v>
      </c>
      <c r="U280" s="666">
        <v>0</v>
      </c>
      <c r="V280" s="667">
        <v>0</v>
      </c>
      <c r="W280" s="668">
        <v>0</v>
      </c>
      <c r="X280" s="667">
        <v>0</v>
      </c>
      <c r="Y280" s="669">
        <v>0</v>
      </c>
      <c r="Z280" s="667">
        <v>0</v>
      </c>
      <c r="AA280" s="668">
        <v>0</v>
      </c>
      <c r="AB280" s="670"/>
    </row>
    <row r="281" spans="1:28" x14ac:dyDescent="0.3">
      <c r="A281" s="661" t="s">
        <v>545</v>
      </c>
      <c r="B281" s="662"/>
      <c r="C281" s="663">
        <v>0</v>
      </c>
      <c r="D281" s="664">
        <v>0</v>
      </c>
      <c r="E281" s="665">
        <v>0</v>
      </c>
      <c r="F281" s="665">
        <v>0</v>
      </c>
      <c r="G281" s="665">
        <v>0</v>
      </c>
      <c r="H281" s="666">
        <v>0</v>
      </c>
      <c r="I281" s="667">
        <v>0</v>
      </c>
      <c r="J281" s="668">
        <v>0</v>
      </c>
      <c r="K281" s="667">
        <v>0</v>
      </c>
      <c r="L281" s="669">
        <v>0</v>
      </c>
      <c r="M281" s="667">
        <v>0</v>
      </c>
      <c r="N281" s="668">
        <v>0</v>
      </c>
      <c r="O281" s="670"/>
      <c r="P281" s="663">
        <v>0</v>
      </c>
      <c r="Q281" s="664">
        <v>0</v>
      </c>
      <c r="R281" s="665">
        <v>0</v>
      </c>
      <c r="S281" s="665">
        <v>0</v>
      </c>
      <c r="T281" s="665">
        <v>0</v>
      </c>
      <c r="U281" s="666">
        <v>0</v>
      </c>
      <c r="V281" s="667">
        <v>0</v>
      </c>
      <c r="W281" s="668">
        <v>0</v>
      </c>
      <c r="X281" s="667">
        <v>0</v>
      </c>
      <c r="Y281" s="669">
        <v>0</v>
      </c>
      <c r="Z281" s="667">
        <v>0</v>
      </c>
      <c r="AA281" s="668">
        <v>0</v>
      </c>
      <c r="AB281" s="670"/>
    </row>
    <row r="282" spans="1:28" x14ac:dyDescent="0.3">
      <c r="A282" s="673" t="s">
        <v>546</v>
      </c>
      <c r="B282" s="662"/>
      <c r="C282" s="674">
        <v>0</v>
      </c>
      <c r="D282" s="675">
        <v>0</v>
      </c>
      <c r="E282" s="676">
        <v>0</v>
      </c>
      <c r="F282" s="676">
        <v>0</v>
      </c>
      <c r="G282" s="676">
        <v>0</v>
      </c>
      <c r="H282" s="677">
        <v>0</v>
      </c>
      <c r="I282" s="678">
        <v>0</v>
      </c>
      <c r="J282" s="679">
        <v>0</v>
      </c>
      <c r="K282" s="678">
        <v>0</v>
      </c>
      <c r="L282" s="680">
        <v>0</v>
      </c>
      <c r="M282" s="678">
        <v>0</v>
      </c>
      <c r="N282" s="679">
        <v>0</v>
      </c>
      <c r="O282" s="681"/>
      <c r="P282" s="674">
        <v>0</v>
      </c>
      <c r="Q282" s="675">
        <v>0</v>
      </c>
      <c r="R282" s="676">
        <v>0</v>
      </c>
      <c r="S282" s="676">
        <v>0</v>
      </c>
      <c r="T282" s="676">
        <v>0</v>
      </c>
      <c r="U282" s="677">
        <v>0</v>
      </c>
      <c r="V282" s="678">
        <v>0</v>
      </c>
      <c r="W282" s="679">
        <v>0</v>
      </c>
      <c r="X282" s="678">
        <v>0</v>
      </c>
      <c r="Y282" s="680">
        <v>0</v>
      </c>
      <c r="Z282" s="678">
        <v>0</v>
      </c>
      <c r="AA282" s="679">
        <v>0</v>
      </c>
      <c r="AB282" s="681"/>
    </row>
    <row r="283" spans="1:28" ht="12.5" thickBot="1" x14ac:dyDescent="0.35">
      <c r="A283" s="682" t="s">
        <v>292</v>
      </c>
      <c r="B283" s="683"/>
      <c r="C283" s="684">
        <f t="shared" ref="C283:N283" si="66">+C276+C277+C278+C279+C280+C281+C282</f>
        <v>112.25110400000001</v>
      </c>
      <c r="D283" s="685">
        <f t="shared" si="66"/>
        <v>112.24656400000001</v>
      </c>
      <c r="E283" s="686">
        <f t="shared" si="66"/>
        <v>0</v>
      </c>
      <c r="F283" s="686">
        <f t="shared" si="66"/>
        <v>0</v>
      </c>
      <c r="G283" s="686">
        <f t="shared" si="66"/>
        <v>112.24656400000001</v>
      </c>
      <c r="H283" s="687">
        <f t="shared" si="66"/>
        <v>0</v>
      </c>
      <c r="I283" s="684">
        <f t="shared" si="66"/>
        <v>0</v>
      </c>
      <c r="J283" s="686">
        <f t="shared" si="66"/>
        <v>0</v>
      </c>
      <c r="K283" s="684">
        <f t="shared" si="66"/>
        <v>0</v>
      </c>
      <c r="L283" s="687">
        <f t="shared" si="66"/>
        <v>0</v>
      </c>
      <c r="M283" s="684">
        <f t="shared" si="66"/>
        <v>0</v>
      </c>
      <c r="N283" s="686">
        <f t="shared" si="66"/>
        <v>0</v>
      </c>
      <c r="O283" s="688">
        <v>0</v>
      </c>
      <c r="P283" s="684">
        <f t="shared" ref="P283:AA283" si="67">+P276+P277+P278+P279+P280+P281+P282</f>
        <v>114.49401800000001</v>
      </c>
      <c r="Q283" s="685">
        <f t="shared" si="67"/>
        <v>114.49068200000001</v>
      </c>
      <c r="R283" s="686">
        <f t="shared" si="67"/>
        <v>0</v>
      </c>
      <c r="S283" s="686">
        <f t="shared" si="67"/>
        <v>0</v>
      </c>
      <c r="T283" s="686">
        <f t="shared" si="67"/>
        <v>114.49068200000001</v>
      </c>
      <c r="U283" s="687">
        <f t="shared" si="67"/>
        <v>0</v>
      </c>
      <c r="V283" s="684">
        <f t="shared" si="67"/>
        <v>0</v>
      </c>
      <c r="W283" s="686">
        <f t="shared" si="67"/>
        <v>0</v>
      </c>
      <c r="X283" s="684">
        <f t="shared" si="67"/>
        <v>0</v>
      </c>
      <c r="Y283" s="687">
        <f t="shared" si="67"/>
        <v>0</v>
      </c>
      <c r="Z283" s="684">
        <f t="shared" si="67"/>
        <v>0</v>
      </c>
      <c r="AA283" s="686">
        <f t="shared" si="67"/>
        <v>0</v>
      </c>
      <c r="AB283" s="688">
        <v>0</v>
      </c>
    </row>
    <row r="284" spans="1:28" x14ac:dyDescent="0.3">
      <c r="A284" s="651" t="s">
        <v>539</v>
      </c>
      <c r="B284" s="652" t="s">
        <v>580</v>
      </c>
      <c r="C284" s="653">
        <v>209.99292800000001</v>
      </c>
      <c r="D284" s="654">
        <v>209.99286499999999</v>
      </c>
      <c r="E284" s="655">
        <v>0</v>
      </c>
      <c r="F284" s="655">
        <v>0</v>
      </c>
      <c r="G284" s="655">
        <v>209.99284</v>
      </c>
      <c r="H284" s="656">
        <v>2.5000000000000001E-5</v>
      </c>
      <c r="I284" s="657">
        <v>0</v>
      </c>
      <c r="J284" s="658">
        <v>0</v>
      </c>
      <c r="K284" s="657">
        <v>0</v>
      </c>
      <c r="L284" s="659">
        <v>0</v>
      </c>
      <c r="M284" s="657">
        <v>0</v>
      </c>
      <c r="N284" s="658">
        <v>0</v>
      </c>
      <c r="O284" s="660"/>
      <c r="P284" s="653">
        <v>7.5579869999999998</v>
      </c>
      <c r="Q284" s="654">
        <v>7.5579869999999998</v>
      </c>
      <c r="R284" s="655">
        <v>0</v>
      </c>
      <c r="S284" s="655">
        <v>0</v>
      </c>
      <c r="T284" s="655">
        <v>7.5579660000000004</v>
      </c>
      <c r="U284" s="656">
        <v>2.0999999999999999E-5</v>
      </c>
      <c r="V284" s="657">
        <v>0</v>
      </c>
      <c r="W284" s="658">
        <v>0</v>
      </c>
      <c r="X284" s="657">
        <v>0</v>
      </c>
      <c r="Y284" s="659">
        <v>0</v>
      </c>
      <c r="Z284" s="657">
        <v>0</v>
      </c>
      <c r="AA284" s="658">
        <v>0</v>
      </c>
      <c r="AB284" s="660"/>
    </row>
    <row r="285" spans="1:28" x14ac:dyDescent="0.3">
      <c r="A285" s="661" t="s">
        <v>541</v>
      </c>
      <c r="B285" s="662"/>
      <c r="C285" s="663">
        <v>15.352271999999999</v>
      </c>
      <c r="D285" s="664">
        <v>15.348347</v>
      </c>
      <c r="E285" s="665">
        <v>0</v>
      </c>
      <c r="F285" s="665">
        <v>0</v>
      </c>
      <c r="G285" s="665">
        <v>15.348347</v>
      </c>
      <c r="H285" s="666">
        <v>0</v>
      </c>
      <c r="I285" s="667">
        <v>0</v>
      </c>
      <c r="J285" s="668">
        <v>0</v>
      </c>
      <c r="K285" s="667">
        <v>0</v>
      </c>
      <c r="L285" s="669">
        <v>0</v>
      </c>
      <c r="M285" s="667">
        <v>0</v>
      </c>
      <c r="N285" s="668">
        <v>0</v>
      </c>
      <c r="O285" s="670"/>
      <c r="P285" s="663">
        <v>46.676442999999999</v>
      </c>
      <c r="Q285" s="664">
        <v>46.675466999999998</v>
      </c>
      <c r="R285" s="665">
        <v>0</v>
      </c>
      <c r="S285" s="665">
        <v>0</v>
      </c>
      <c r="T285" s="665">
        <v>46.675466999999998</v>
      </c>
      <c r="U285" s="666">
        <v>0</v>
      </c>
      <c r="V285" s="667">
        <v>0</v>
      </c>
      <c r="W285" s="668">
        <v>0</v>
      </c>
      <c r="X285" s="667">
        <v>0</v>
      </c>
      <c r="Y285" s="669">
        <v>0</v>
      </c>
      <c r="Z285" s="667">
        <v>0</v>
      </c>
      <c r="AA285" s="668">
        <v>0</v>
      </c>
      <c r="AB285" s="670"/>
    </row>
    <row r="286" spans="1:28" x14ac:dyDescent="0.3">
      <c r="A286" s="661" t="s">
        <v>542</v>
      </c>
      <c r="B286" s="662"/>
      <c r="C286" s="663">
        <v>132.216939</v>
      </c>
      <c r="D286" s="664">
        <v>132.20954800000001</v>
      </c>
      <c r="E286" s="665">
        <v>0</v>
      </c>
      <c r="F286" s="665">
        <v>0</v>
      </c>
      <c r="G286" s="665">
        <v>132.20954800000001</v>
      </c>
      <c r="H286" s="666">
        <v>0</v>
      </c>
      <c r="I286" s="667">
        <v>0</v>
      </c>
      <c r="J286" s="671">
        <v>0</v>
      </c>
      <c r="K286" s="667">
        <v>0</v>
      </c>
      <c r="L286" s="671">
        <v>0</v>
      </c>
      <c r="M286" s="667">
        <v>0</v>
      </c>
      <c r="N286" s="668">
        <v>0</v>
      </c>
      <c r="O286" s="672"/>
      <c r="P286" s="663">
        <v>1677.498548</v>
      </c>
      <c r="Q286" s="664">
        <v>1677.39472</v>
      </c>
      <c r="R286" s="665">
        <v>0</v>
      </c>
      <c r="S286" s="665">
        <v>0</v>
      </c>
      <c r="T286" s="665">
        <v>1677.39472</v>
      </c>
      <c r="U286" s="666">
        <v>0</v>
      </c>
      <c r="V286" s="667">
        <v>0</v>
      </c>
      <c r="W286" s="671">
        <v>0</v>
      </c>
      <c r="X286" s="667">
        <v>0</v>
      </c>
      <c r="Y286" s="671">
        <v>0</v>
      </c>
      <c r="Z286" s="667">
        <v>0</v>
      </c>
      <c r="AA286" s="668">
        <v>0</v>
      </c>
      <c r="AB286" s="672"/>
    </row>
    <row r="287" spans="1:28" x14ac:dyDescent="0.3">
      <c r="A287" s="661" t="s">
        <v>543</v>
      </c>
      <c r="B287" s="662"/>
      <c r="C287" s="663">
        <v>56.845193000000002</v>
      </c>
      <c r="D287" s="664">
        <v>56.841515000000001</v>
      </c>
      <c r="E287" s="665">
        <v>0</v>
      </c>
      <c r="F287" s="665">
        <v>0</v>
      </c>
      <c r="G287" s="665">
        <v>56.841515000000001</v>
      </c>
      <c r="H287" s="666">
        <v>0</v>
      </c>
      <c r="I287" s="667">
        <v>0</v>
      </c>
      <c r="J287" s="668">
        <v>0</v>
      </c>
      <c r="K287" s="667">
        <v>0</v>
      </c>
      <c r="L287" s="669">
        <v>0</v>
      </c>
      <c r="M287" s="667">
        <v>0</v>
      </c>
      <c r="N287" s="668">
        <v>0</v>
      </c>
      <c r="O287" s="670"/>
      <c r="P287" s="663">
        <v>7.6128809999999998</v>
      </c>
      <c r="Q287" s="664">
        <v>7.6112719999999996</v>
      </c>
      <c r="R287" s="665">
        <v>0</v>
      </c>
      <c r="S287" s="665">
        <v>0</v>
      </c>
      <c r="T287" s="665">
        <v>7.6112719999999996</v>
      </c>
      <c r="U287" s="666">
        <v>0</v>
      </c>
      <c r="V287" s="667">
        <v>0</v>
      </c>
      <c r="W287" s="668">
        <v>0</v>
      </c>
      <c r="X287" s="667">
        <v>0</v>
      </c>
      <c r="Y287" s="669">
        <v>0</v>
      </c>
      <c r="Z287" s="667">
        <v>0</v>
      </c>
      <c r="AA287" s="668">
        <v>0</v>
      </c>
      <c r="AB287" s="670"/>
    </row>
    <row r="288" spans="1:28" x14ac:dyDescent="0.3">
      <c r="A288" s="661" t="s">
        <v>544</v>
      </c>
      <c r="B288" s="662"/>
      <c r="C288" s="663">
        <v>1374.2819930000001</v>
      </c>
      <c r="D288" s="664">
        <v>1374.2013039999999</v>
      </c>
      <c r="E288" s="665">
        <v>0</v>
      </c>
      <c r="F288" s="665">
        <v>0</v>
      </c>
      <c r="G288" s="665">
        <v>1374.2013039999999</v>
      </c>
      <c r="H288" s="666">
        <v>0</v>
      </c>
      <c r="I288" s="667">
        <v>0</v>
      </c>
      <c r="J288" s="668">
        <v>0</v>
      </c>
      <c r="K288" s="667">
        <v>0</v>
      </c>
      <c r="L288" s="669">
        <v>0</v>
      </c>
      <c r="M288" s="667">
        <v>0</v>
      </c>
      <c r="N288" s="668">
        <v>0</v>
      </c>
      <c r="O288" s="670"/>
      <c r="P288" s="663">
        <v>1788.047352</v>
      </c>
      <c r="Q288" s="664">
        <v>1787.9365769999999</v>
      </c>
      <c r="R288" s="665">
        <v>0</v>
      </c>
      <c r="S288" s="665">
        <v>0</v>
      </c>
      <c r="T288" s="665">
        <v>1787.9365769999999</v>
      </c>
      <c r="U288" s="666">
        <v>0</v>
      </c>
      <c r="V288" s="667">
        <v>0</v>
      </c>
      <c r="W288" s="668">
        <v>0</v>
      </c>
      <c r="X288" s="667">
        <v>0</v>
      </c>
      <c r="Y288" s="669">
        <v>0</v>
      </c>
      <c r="Z288" s="667">
        <v>0</v>
      </c>
      <c r="AA288" s="668">
        <v>0</v>
      </c>
      <c r="AB288" s="670"/>
    </row>
    <row r="289" spans="1:28" x14ac:dyDescent="0.3">
      <c r="A289" s="661" t="s">
        <v>545</v>
      </c>
      <c r="B289" s="662"/>
      <c r="C289" s="663">
        <v>0</v>
      </c>
      <c r="D289" s="664">
        <v>0</v>
      </c>
      <c r="E289" s="665">
        <v>0</v>
      </c>
      <c r="F289" s="665">
        <v>0</v>
      </c>
      <c r="G289" s="665">
        <v>0</v>
      </c>
      <c r="H289" s="666">
        <v>0</v>
      </c>
      <c r="I289" s="667">
        <v>0</v>
      </c>
      <c r="J289" s="668">
        <v>0</v>
      </c>
      <c r="K289" s="667">
        <v>0</v>
      </c>
      <c r="L289" s="669">
        <v>0</v>
      </c>
      <c r="M289" s="667">
        <v>0</v>
      </c>
      <c r="N289" s="668">
        <v>0</v>
      </c>
      <c r="O289" s="670"/>
      <c r="P289" s="663">
        <v>3.4060000000000002E-3</v>
      </c>
      <c r="Q289" s="664">
        <v>0</v>
      </c>
      <c r="R289" s="665">
        <v>0</v>
      </c>
      <c r="S289" s="665">
        <v>0</v>
      </c>
      <c r="T289" s="665">
        <v>0</v>
      </c>
      <c r="U289" s="666">
        <v>0</v>
      </c>
      <c r="V289" s="667">
        <v>0</v>
      </c>
      <c r="W289" s="668">
        <v>0</v>
      </c>
      <c r="X289" s="667">
        <v>0</v>
      </c>
      <c r="Y289" s="669">
        <v>0</v>
      </c>
      <c r="Z289" s="667">
        <v>0</v>
      </c>
      <c r="AA289" s="668">
        <v>0</v>
      </c>
      <c r="AB289" s="670"/>
    </row>
    <row r="290" spans="1:28" x14ac:dyDescent="0.3">
      <c r="A290" s="673" t="s">
        <v>546</v>
      </c>
      <c r="B290" s="662"/>
      <c r="C290" s="674">
        <v>0</v>
      </c>
      <c r="D290" s="675">
        <v>0</v>
      </c>
      <c r="E290" s="676">
        <v>0</v>
      </c>
      <c r="F290" s="676">
        <v>0</v>
      </c>
      <c r="G290" s="676">
        <v>0</v>
      </c>
      <c r="H290" s="677">
        <v>0</v>
      </c>
      <c r="I290" s="678">
        <v>0</v>
      </c>
      <c r="J290" s="679">
        <v>0</v>
      </c>
      <c r="K290" s="678">
        <v>0</v>
      </c>
      <c r="L290" s="680">
        <v>0</v>
      </c>
      <c r="M290" s="678">
        <v>0</v>
      </c>
      <c r="N290" s="679">
        <v>0</v>
      </c>
      <c r="O290" s="681"/>
      <c r="P290" s="674">
        <v>0</v>
      </c>
      <c r="Q290" s="675">
        <v>0</v>
      </c>
      <c r="R290" s="676">
        <v>0</v>
      </c>
      <c r="S290" s="676">
        <v>0</v>
      </c>
      <c r="T290" s="676">
        <v>0</v>
      </c>
      <c r="U290" s="677">
        <v>0</v>
      </c>
      <c r="V290" s="678">
        <v>0</v>
      </c>
      <c r="W290" s="679">
        <v>0</v>
      </c>
      <c r="X290" s="678">
        <v>0</v>
      </c>
      <c r="Y290" s="680">
        <v>0</v>
      </c>
      <c r="Z290" s="678">
        <v>0</v>
      </c>
      <c r="AA290" s="679">
        <v>0</v>
      </c>
      <c r="AB290" s="681"/>
    </row>
    <row r="291" spans="1:28" ht="12.5" thickBot="1" x14ac:dyDescent="0.35">
      <c r="A291" s="682" t="s">
        <v>292</v>
      </c>
      <c r="B291" s="683"/>
      <c r="C291" s="684">
        <f t="shared" ref="C291:N291" si="68">+C284+C285+C286+C287+C288+C289+C290</f>
        <v>1788.6893250000001</v>
      </c>
      <c r="D291" s="685">
        <f t="shared" si="68"/>
        <v>1788.5935789999999</v>
      </c>
      <c r="E291" s="686">
        <f t="shared" si="68"/>
        <v>0</v>
      </c>
      <c r="F291" s="686">
        <f t="shared" si="68"/>
        <v>0</v>
      </c>
      <c r="G291" s="686">
        <f t="shared" si="68"/>
        <v>1788.593554</v>
      </c>
      <c r="H291" s="687">
        <f t="shared" si="68"/>
        <v>2.5000000000000001E-5</v>
      </c>
      <c r="I291" s="684">
        <f t="shared" si="68"/>
        <v>0</v>
      </c>
      <c r="J291" s="686">
        <f t="shared" si="68"/>
        <v>0</v>
      </c>
      <c r="K291" s="684">
        <f t="shared" si="68"/>
        <v>0</v>
      </c>
      <c r="L291" s="687">
        <f t="shared" si="68"/>
        <v>0</v>
      </c>
      <c r="M291" s="684">
        <f t="shared" si="68"/>
        <v>0</v>
      </c>
      <c r="N291" s="686">
        <f t="shared" si="68"/>
        <v>0</v>
      </c>
      <c r="O291" s="688">
        <v>34.108626000000001</v>
      </c>
      <c r="P291" s="684">
        <f t="shared" ref="P291:AA291" si="69">+P284+P285+P286+P287+P288+P289+P290</f>
        <v>3527.3966169999999</v>
      </c>
      <c r="Q291" s="685">
        <f t="shared" si="69"/>
        <v>3527.176023</v>
      </c>
      <c r="R291" s="686">
        <f t="shared" si="69"/>
        <v>0</v>
      </c>
      <c r="S291" s="686">
        <f t="shared" si="69"/>
        <v>0</v>
      </c>
      <c r="T291" s="686">
        <f t="shared" si="69"/>
        <v>3527.1760020000002</v>
      </c>
      <c r="U291" s="687">
        <f t="shared" si="69"/>
        <v>2.0999999999999999E-5</v>
      </c>
      <c r="V291" s="684">
        <f t="shared" si="69"/>
        <v>0</v>
      </c>
      <c r="W291" s="686">
        <f t="shared" si="69"/>
        <v>0</v>
      </c>
      <c r="X291" s="684">
        <f t="shared" si="69"/>
        <v>0</v>
      </c>
      <c r="Y291" s="687">
        <f t="shared" si="69"/>
        <v>0</v>
      </c>
      <c r="Z291" s="684">
        <f t="shared" si="69"/>
        <v>0</v>
      </c>
      <c r="AA291" s="686">
        <f t="shared" si="69"/>
        <v>0</v>
      </c>
      <c r="AB291" s="688">
        <v>49.640650999999998</v>
      </c>
    </row>
    <row r="292" spans="1:28" x14ac:dyDescent="0.3">
      <c r="A292" s="651" t="s">
        <v>539</v>
      </c>
      <c r="B292" s="652" t="s">
        <v>581</v>
      </c>
      <c r="C292" s="653">
        <v>86.458336000000003</v>
      </c>
      <c r="D292" s="654">
        <v>86.458240000000004</v>
      </c>
      <c r="E292" s="655">
        <v>9.0427040000000005</v>
      </c>
      <c r="F292" s="655">
        <v>0</v>
      </c>
      <c r="G292" s="655">
        <v>70.595110000000005</v>
      </c>
      <c r="H292" s="656">
        <v>6.8204260000000003</v>
      </c>
      <c r="I292" s="657">
        <v>0</v>
      </c>
      <c r="J292" s="658">
        <v>0</v>
      </c>
      <c r="K292" s="657">
        <v>0</v>
      </c>
      <c r="L292" s="659">
        <v>0</v>
      </c>
      <c r="M292" s="657">
        <v>0</v>
      </c>
      <c r="N292" s="658">
        <v>0</v>
      </c>
      <c r="O292" s="660"/>
      <c r="P292" s="653">
        <v>57.975110000000001</v>
      </c>
      <c r="Q292" s="654">
        <v>57.975065000000001</v>
      </c>
      <c r="R292" s="655">
        <v>43.601778000000003</v>
      </c>
      <c r="S292" s="655">
        <v>0</v>
      </c>
      <c r="T292" s="655">
        <v>9.3085190000000004</v>
      </c>
      <c r="U292" s="656">
        <v>5.0647679999999999</v>
      </c>
      <c r="V292" s="657">
        <v>0</v>
      </c>
      <c r="W292" s="658">
        <v>0</v>
      </c>
      <c r="X292" s="657">
        <v>0</v>
      </c>
      <c r="Y292" s="659">
        <v>0</v>
      </c>
      <c r="Z292" s="657">
        <v>0</v>
      </c>
      <c r="AA292" s="658">
        <v>0</v>
      </c>
      <c r="AB292" s="660"/>
    </row>
    <row r="293" spans="1:28" x14ac:dyDescent="0.3">
      <c r="A293" s="661" t="s">
        <v>541</v>
      </c>
      <c r="B293" s="662"/>
      <c r="C293" s="663">
        <v>116.035611</v>
      </c>
      <c r="D293" s="664">
        <v>104.32281999999999</v>
      </c>
      <c r="E293" s="665">
        <v>75.962339999999998</v>
      </c>
      <c r="F293" s="665">
        <v>0</v>
      </c>
      <c r="G293" s="665">
        <v>40.072839999999999</v>
      </c>
      <c r="H293" s="666">
        <v>0</v>
      </c>
      <c r="I293" s="667">
        <v>0</v>
      </c>
      <c r="J293" s="668">
        <v>0</v>
      </c>
      <c r="K293" s="667">
        <v>0</v>
      </c>
      <c r="L293" s="669">
        <v>0</v>
      </c>
      <c r="M293" s="667">
        <v>0</v>
      </c>
      <c r="N293" s="668">
        <v>0</v>
      </c>
      <c r="O293" s="670"/>
      <c r="P293" s="663">
        <v>23.520429</v>
      </c>
      <c r="Q293" s="664">
        <v>23.520385000000001</v>
      </c>
      <c r="R293" s="665">
        <v>18.897276999999999</v>
      </c>
      <c r="S293" s="665">
        <v>0</v>
      </c>
      <c r="T293" s="665">
        <v>4.6231080000000002</v>
      </c>
      <c r="U293" s="666">
        <v>0</v>
      </c>
      <c r="V293" s="667">
        <v>0</v>
      </c>
      <c r="W293" s="668">
        <v>0</v>
      </c>
      <c r="X293" s="667">
        <v>0</v>
      </c>
      <c r="Y293" s="669">
        <v>0</v>
      </c>
      <c r="Z293" s="667">
        <v>0</v>
      </c>
      <c r="AA293" s="668">
        <v>0</v>
      </c>
      <c r="AB293" s="670"/>
    </row>
    <row r="294" spans="1:28" x14ac:dyDescent="0.3">
      <c r="A294" s="661" t="s">
        <v>542</v>
      </c>
      <c r="B294" s="662"/>
      <c r="C294" s="663">
        <v>146.89819700000001</v>
      </c>
      <c r="D294" s="664">
        <v>146.89769200000001</v>
      </c>
      <c r="E294" s="665">
        <v>121.526382</v>
      </c>
      <c r="F294" s="665">
        <v>0</v>
      </c>
      <c r="G294" s="665">
        <v>25.371310000000001</v>
      </c>
      <c r="H294" s="666">
        <v>0</v>
      </c>
      <c r="I294" s="667">
        <v>0</v>
      </c>
      <c r="J294" s="671">
        <v>0</v>
      </c>
      <c r="K294" s="667">
        <v>0</v>
      </c>
      <c r="L294" s="671">
        <v>0</v>
      </c>
      <c r="M294" s="667">
        <v>0</v>
      </c>
      <c r="N294" s="668">
        <v>0</v>
      </c>
      <c r="O294" s="672"/>
      <c r="P294" s="663">
        <v>232.83790200000001</v>
      </c>
      <c r="Q294" s="664">
        <v>232.39443900000001</v>
      </c>
      <c r="R294" s="665">
        <v>59.298423</v>
      </c>
      <c r="S294" s="665">
        <v>0</v>
      </c>
      <c r="T294" s="665">
        <v>173.53262699999999</v>
      </c>
      <c r="U294" s="666">
        <v>0</v>
      </c>
      <c r="V294" s="667">
        <v>0</v>
      </c>
      <c r="W294" s="671">
        <v>0</v>
      </c>
      <c r="X294" s="667">
        <v>0</v>
      </c>
      <c r="Y294" s="671">
        <v>0</v>
      </c>
      <c r="Z294" s="667">
        <v>0</v>
      </c>
      <c r="AA294" s="668">
        <v>0</v>
      </c>
      <c r="AB294" s="672"/>
    </row>
    <row r="295" spans="1:28" x14ac:dyDescent="0.3">
      <c r="A295" s="661" t="s">
        <v>543</v>
      </c>
      <c r="B295" s="662"/>
      <c r="C295" s="663">
        <v>407.45078899999999</v>
      </c>
      <c r="D295" s="664">
        <v>397.928991</v>
      </c>
      <c r="E295" s="665">
        <v>65.024169999999998</v>
      </c>
      <c r="F295" s="665">
        <v>0</v>
      </c>
      <c r="G295" s="665">
        <v>342.41918399999997</v>
      </c>
      <c r="H295" s="666">
        <v>0</v>
      </c>
      <c r="I295" s="667">
        <v>0</v>
      </c>
      <c r="J295" s="668">
        <v>0</v>
      </c>
      <c r="K295" s="667">
        <v>0</v>
      </c>
      <c r="L295" s="669">
        <v>0</v>
      </c>
      <c r="M295" s="667">
        <v>0</v>
      </c>
      <c r="N295" s="668">
        <v>0</v>
      </c>
      <c r="O295" s="670"/>
      <c r="P295" s="663">
        <v>216.78753800000001</v>
      </c>
      <c r="Q295" s="664">
        <v>206.63232600000001</v>
      </c>
      <c r="R295" s="665">
        <v>69.893552999999997</v>
      </c>
      <c r="S295" s="665">
        <v>0</v>
      </c>
      <c r="T295" s="665">
        <v>146.88742300000001</v>
      </c>
      <c r="U295" s="666">
        <v>0</v>
      </c>
      <c r="V295" s="667">
        <v>0</v>
      </c>
      <c r="W295" s="668">
        <v>0</v>
      </c>
      <c r="X295" s="667">
        <v>0</v>
      </c>
      <c r="Y295" s="669">
        <v>0</v>
      </c>
      <c r="Z295" s="667">
        <v>0</v>
      </c>
      <c r="AA295" s="668">
        <v>0</v>
      </c>
      <c r="AB295" s="670"/>
    </row>
    <row r="296" spans="1:28" x14ac:dyDescent="0.3">
      <c r="A296" s="661" t="s">
        <v>544</v>
      </c>
      <c r="B296" s="662"/>
      <c r="C296" s="663">
        <v>768.54476999999997</v>
      </c>
      <c r="D296" s="664">
        <v>728.58613400000002</v>
      </c>
      <c r="E296" s="665">
        <v>62.828586000000001</v>
      </c>
      <c r="F296" s="665">
        <v>0</v>
      </c>
      <c r="G296" s="665">
        <v>705.70094900000004</v>
      </c>
      <c r="H296" s="666">
        <v>0</v>
      </c>
      <c r="I296" s="667">
        <v>0</v>
      </c>
      <c r="J296" s="668">
        <v>0</v>
      </c>
      <c r="K296" s="667">
        <v>0</v>
      </c>
      <c r="L296" s="669">
        <v>0</v>
      </c>
      <c r="M296" s="667">
        <v>0</v>
      </c>
      <c r="N296" s="668">
        <v>0</v>
      </c>
      <c r="O296" s="670"/>
      <c r="P296" s="663">
        <v>1459.8159109999999</v>
      </c>
      <c r="Q296" s="664">
        <v>1450.206455</v>
      </c>
      <c r="R296" s="665">
        <v>87.876367999999999</v>
      </c>
      <c r="S296" s="665">
        <v>0</v>
      </c>
      <c r="T296" s="665">
        <v>1371.88114</v>
      </c>
      <c r="U296" s="666">
        <v>0</v>
      </c>
      <c r="V296" s="667">
        <v>0</v>
      </c>
      <c r="W296" s="668">
        <v>0</v>
      </c>
      <c r="X296" s="667">
        <v>0</v>
      </c>
      <c r="Y296" s="669">
        <v>0</v>
      </c>
      <c r="Z296" s="667">
        <v>0</v>
      </c>
      <c r="AA296" s="668">
        <v>0</v>
      </c>
      <c r="AB296" s="670"/>
    </row>
    <row r="297" spans="1:28" x14ac:dyDescent="0.3">
      <c r="A297" s="661" t="s">
        <v>545</v>
      </c>
      <c r="B297" s="662"/>
      <c r="C297" s="663">
        <v>3340.024844</v>
      </c>
      <c r="D297" s="664">
        <v>3339.6838080000002</v>
      </c>
      <c r="E297" s="665">
        <v>0.267067</v>
      </c>
      <c r="F297" s="665">
        <v>0</v>
      </c>
      <c r="G297" s="665">
        <v>3207.631997</v>
      </c>
      <c r="H297" s="666">
        <v>132.05181099999999</v>
      </c>
      <c r="I297" s="667">
        <v>0</v>
      </c>
      <c r="J297" s="668">
        <v>0</v>
      </c>
      <c r="K297" s="667">
        <v>0</v>
      </c>
      <c r="L297" s="669">
        <v>0</v>
      </c>
      <c r="M297" s="667">
        <v>0</v>
      </c>
      <c r="N297" s="668">
        <v>0</v>
      </c>
      <c r="O297" s="670"/>
      <c r="P297" s="663">
        <v>4043.8910999999998</v>
      </c>
      <c r="Q297" s="664">
        <v>4010.9158830000001</v>
      </c>
      <c r="R297" s="665">
        <v>32.796129000000001</v>
      </c>
      <c r="S297" s="665">
        <v>0</v>
      </c>
      <c r="T297" s="665">
        <v>3878.2188660000002</v>
      </c>
      <c r="U297" s="666">
        <v>132.69701599999999</v>
      </c>
      <c r="V297" s="667">
        <v>0</v>
      </c>
      <c r="W297" s="668">
        <v>0</v>
      </c>
      <c r="X297" s="667">
        <v>0</v>
      </c>
      <c r="Y297" s="669">
        <v>0</v>
      </c>
      <c r="Z297" s="667">
        <v>0</v>
      </c>
      <c r="AA297" s="668">
        <v>0</v>
      </c>
      <c r="AB297" s="670"/>
    </row>
    <row r="298" spans="1:28" x14ac:dyDescent="0.3">
      <c r="A298" s="673" t="s">
        <v>546</v>
      </c>
      <c r="B298" s="662"/>
      <c r="C298" s="674">
        <v>6342.0693920000003</v>
      </c>
      <c r="D298" s="675">
        <v>6328.2138830000013</v>
      </c>
      <c r="E298" s="676">
        <v>108.12149100000001</v>
      </c>
      <c r="F298" s="676">
        <v>0</v>
      </c>
      <c r="G298" s="676">
        <v>3153.1892109999999</v>
      </c>
      <c r="H298" s="677">
        <v>3080.6115850000001</v>
      </c>
      <c r="I298" s="678">
        <v>0</v>
      </c>
      <c r="J298" s="679">
        <v>0</v>
      </c>
      <c r="K298" s="678">
        <v>0</v>
      </c>
      <c r="L298" s="680">
        <v>0</v>
      </c>
      <c r="M298" s="678">
        <v>0</v>
      </c>
      <c r="N298" s="679">
        <v>0</v>
      </c>
      <c r="O298" s="681"/>
      <c r="P298" s="674">
        <v>6069.3688929999989</v>
      </c>
      <c r="Q298" s="675">
        <v>6055.6457150000006</v>
      </c>
      <c r="R298" s="676">
        <v>23.608239000000001</v>
      </c>
      <c r="S298" s="676">
        <v>0</v>
      </c>
      <c r="T298" s="676">
        <v>3152.7366699999998</v>
      </c>
      <c r="U298" s="677">
        <v>2892.657005</v>
      </c>
      <c r="V298" s="678">
        <v>0</v>
      </c>
      <c r="W298" s="679">
        <v>0</v>
      </c>
      <c r="X298" s="678">
        <v>0</v>
      </c>
      <c r="Y298" s="680">
        <v>0</v>
      </c>
      <c r="Z298" s="678">
        <v>0</v>
      </c>
      <c r="AA298" s="679">
        <v>0</v>
      </c>
      <c r="AB298" s="681"/>
    </row>
    <row r="299" spans="1:28" ht="12.5" thickBot="1" x14ac:dyDescent="0.35">
      <c r="A299" s="682" t="s">
        <v>292</v>
      </c>
      <c r="B299" s="683"/>
      <c r="C299" s="684">
        <f t="shared" ref="C299:N299" si="70">+C292+C293+C294+C295+C296+C297+C298</f>
        <v>11207.481939000001</v>
      </c>
      <c r="D299" s="685">
        <f t="shared" si="70"/>
        <v>11132.091568000002</v>
      </c>
      <c r="E299" s="686">
        <f t="shared" si="70"/>
        <v>442.77274</v>
      </c>
      <c r="F299" s="686">
        <f t="shared" si="70"/>
        <v>0</v>
      </c>
      <c r="G299" s="686">
        <f t="shared" si="70"/>
        <v>7544.9806010000002</v>
      </c>
      <c r="H299" s="687">
        <f t="shared" si="70"/>
        <v>3219.4838220000001</v>
      </c>
      <c r="I299" s="684">
        <f t="shared" si="70"/>
        <v>0</v>
      </c>
      <c r="J299" s="686">
        <f t="shared" si="70"/>
        <v>0</v>
      </c>
      <c r="K299" s="684">
        <f t="shared" si="70"/>
        <v>0</v>
      </c>
      <c r="L299" s="687">
        <f t="shared" si="70"/>
        <v>0</v>
      </c>
      <c r="M299" s="684">
        <f t="shared" si="70"/>
        <v>0</v>
      </c>
      <c r="N299" s="686">
        <f t="shared" si="70"/>
        <v>0</v>
      </c>
      <c r="O299" s="688">
        <v>8.3630689999999994</v>
      </c>
      <c r="P299" s="684">
        <f t="shared" ref="P299:AA299" si="71">+P292+P293+P294+P295+P296+P297+P298</f>
        <v>12104.196882999999</v>
      </c>
      <c r="Q299" s="685">
        <f t="shared" si="71"/>
        <v>12037.290268000001</v>
      </c>
      <c r="R299" s="686">
        <f t="shared" si="71"/>
        <v>335.97176700000006</v>
      </c>
      <c r="S299" s="686">
        <f t="shared" si="71"/>
        <v>0</v>
      </c>
      <c r="T299" s="686">
        <f t="shared" si="71"/>
        <v>8737.1883529999996</v>
      </c>
      <c r="U299" s="687">
        <f t="shared" si="71"/>
        <v>3030.4187889999998</v>
      </c>
      <c r="V299" s="684">
        <f t="shared" si="71"/>
        <v>0</v>
      </c>
      <c r="W299" s="686">
        <f t="shared" si="71"/>
        <v>0</v>
      </c>
      <c r="X299" s="684">
        <f t="shared" si="71"/>
        <v>0</v>
      </c>
      <c r="Y299" s="687">
        <f t="shared" si="71"/>
        <v>0</v>
      </c>
      <c r="Z299" s="684">
        <f t="shared" si="71"/>
        <v>0</v>
      </c>
      <c r="AA299" s="686">
        <f t="shared" si="71"/>
        <v>0</v>
      </c>
      <c r="AB299" s="688">
        <v>5.1400980000000001</v>
      </c>
    </row>
    <row r="300" spans="1:28" x14ac:dyDescent="0.3">
      <c r="A300" s="651" t="s">
        <v>539</v>
      </c>
      <c r="B300" s="652" t="s">
        <v>582</v>
      </c>
      <c r="C300" s="653">
        <v>0</v>
      </c>
      <c r="D300" s="654">
        <v>0</v>
      </c>
      <c r="E300" s="655">
        <v>0</v>
      </c>
      <c r="F300" s="655">
        <v>0</v>
      </c>
      <c r="G300" s="655">
        <v>0</v>
      </c>
      <c r="H300" s="656">
        <v>0</v>
      </c>
      <c r="I300" s="657">
        <v>0</v>
      </c>
      <c r="J300" s="658">
        <v>0</v>
      </c>
      <c r="K300" s="657">
        <v>0</v>
      </c>
      <c r="L300" s="659">
        <v>0</v>
      </c>
      <c r="M300" s="657">
        <v>0</v>
      </c>
      <c r="N300" s="658">
        <v>0</v>
      </c>
      <c r="O300" s="660"/>
      <c r="P300" s="653">
        <v>0</v>
      </c>
      <c r="Q300" s="654">
        <v>0</v>
      </c>
      <c r="R300" s="655">
        <v>0</v>
      </c>
      <c r="S300" s="655">
        <v>0</v>
      </c>
      <c r="T300" s="655">
        <v>0</v>
      </c>
      <c r="U300" s="656">
        <v>0</v>
      </c>
      <c r="V300" s="657">
        <v>0</v>
      </c>
      <c r="W300" s="658">
        <v>0</v>
      </c>
      <c r="X300" s="657">
        <v>0</v>
      </c>
      <c r="Y300" s="659">
        <v>0</v>
      </c>
      <c r="Z300" s="657">
        <v>0</v>
      </c>
      <c r="AA300" s="658">
        <v>0</v>
      </c>
      <c r="AB300" s="660"/>
    </row>
    <row r="301" spans="1:28" x14ac:dyDescent="0.3">
      <c r="A301" s="661" t="s">
        <v>541</v>
      </c>
      <c r="B301" s="662"/>
      <c r="C301" s="663">
        <v>64.269749000000004</v>
      </c>
      <c r="D301" s="664">
        <v>64.264060000000001</v>
      </c>
      <c r="E301" s="665">
        <v>0</v>
      </c>
      <c r="F301" s="665">
        <v>0</v>
      </c>
      <c r="G301" s="665">
        <v>0</v>
      </c>
      <c r="H301" s="666">
        <v>64.264060000000001</v>
      </c>
      <c r="I301" s="667">
        <v>0</v>
      </c>
      <c r="J301" s="668">
        <v>0</v>
      </c>
      <c r="K301" s="667">
        <v>0</v>
      </c>
      <c r="L301" s="669">
        <v>0</v>
      </c>
      <c r="M301" s="667">
        <v>0</v>
      </c>
      <c r="N301" s="668">
        <v>0</v>
      </c>
      <c r="O301" s="670"/>
      <c r="P301" s="663">
        <v>60.776994999999999</v>
      </c>
      <c r="Q301" s="664">
        <v>60.774375999999997</v>
      </c>
      <c r="R301" s="665">
        <v>0</v>
      </c>
      <c r="S301" s="665">
        <v>0</v>
      </c>
      <c r="T301" s="665">
        <v>0</v>
      </c>
      <c r="U301" s="666">
        <v>60.774375999999997</v>
      </c>
      <c r="V301" s="667">
        <v>0</v>
      </c>
      <c r="W301" s="668">
        <v>0</v>
      </c>
      <c r="X301" s="667">
        <v>0</v>
      </c>
      <c r="Y301" s="669">
        <v>0</v>
      </c>
      <c r="Z301" s="667">
        <v>0</v>
      </c>
      <c r="AA301" s="668">
        <v>0</v>
      </c>
      <c r="AB301" s="670"/>
    </row>
    <row r="302" spans="1:28" x14ac:dyDescent="0.3">
      <c r="A302" s="661" t="s">
        <v>542</v>
      </c>
      <c r="B302" s="662"/>
      <c r="C302" s="663">
        <v>123.64149999999999</v>
      </c>
      <c r="D302" s="664">
        <v>123.625111</v>
      </c>
      <c r="E302" s="665">
        <v>0</v>
      </c>
      <c r="F302" s="665">
        <v>0</v>
      </c>
      <c r="G302" s="665">
        <v>123.625111</v>
      </c>
      <c r="H302" s="666">
        <v>0</v>
      </c>
      <c r="I302" s="667">
        <v>0</v>
      </c>
      <c r="J302" s="671">
        <v>0</v>
      </c>
      <c r="K302" s="667">
        <v>0</v>
      </c>
      <c r="L302" s="671">
        <v>0</v>
      </c>
      <c r="M302" s="667">
        <v>0</v>
      </c>
      <c r="N302" s="668">
        <v>0</v>
      </c>
      <c r="O302" s="672"/>
      <c r="P302" s="663">
        <v>128.83788000000001</v>
      </c>
      <c r="Q302" s="664">
        <v>128.82402099999999</v>
      </c>
      <c r="R302" s="665">
        <v>0</v>
      </c>
      <c r="S302" s="665">
        <v>0</v>
      </c>
      <c r="T302" s="665">
        <v>128.82402099999999</v>
      </c>
      <c r="U302" s="666">
        <v>0</v>
      </c>
      <c r="V302" s="667">
        <v>0</v>
      </c>
      <c r="W302" s="671">
        <v>0</v>
      </c>
      <c r="X302" s="667">
        <v>0</v>
      </c>
      <c r="Y302" s="671">
        <v>0</v>
      </c>
      <c r="Z302" s="667">
        <v>0</v>
      </c>
      <c r="AA302" s="668">
        <v>0</v>
      </c>
      <c r="AB302" s="672"/>
    </row>
    <row r="303" spans="1:28" x14ac:dyDescent="0.3">
      <c r="A303" s="661" t="s">
        <v>543</v>
      </c>
      <c r="B303" s="662"/>
      <c r="C303" s="663">
        <v>95.985150000000004</v>
      </c>
      <c r="D303" s="664">
        <v>95.973253</v>
      </c>
      <c r="E303" s="665">
        <v>0</v>
      </c>
      <c r="F303" s="665">
        <v>0</v>
      </c>
      <c r="G303" s="665">
        <v>16.667093999999999</v>
      </c>
      <c r="H303" s="666">
        <v>79.306158999999994</v>
      </c>
      <c r="I303" s="667">
        <v>0</v>
      </c>
      <c r="J303" s="668">
        <v>0</v>
      </c>
      <c r="K303" s="667">
        <v>0</v>
      </c>
      <c r="L303" s="669">
        <v>0</v>
      </c>
      <c r="M303" s="667">
        <v>0</v>
      </c>
      <c r="N303" s="668">
        <v>0</v>
      </c>
      <c r="O303" s="670"/>
      <c r="P303" s="663">
        <v>93.306554000000006</v>
      </c>
      <c r="Q303" s="664">
        <v>93.294842000000003</v>
      </c>
      <c r="R303" s="665">
        <v>0</v>
      </c>
      <c r="S303" s="665">
        <v>0</v>
      </c>
      <c r="T303" s="665">
        <v>17.288312999999999</v>
      </c>
      <c r="U303" s="666">
        <v>76.006529</v>
      </c>
      <c r="V303" s="667">
        <v>0</v>
      </c>
      <c r="W303" s="668">
        <v>0</v>
      </c>
      <c r="X303" s="667">
        <v>0</v>
      </c>
      <c r="Y303" s="669">
        <v>0</v>
      </c>
      <c r="Z303" s="667">
        <v>0</v>
      </c>
      <c r="AA303" s="668">
        <v>0</v>
      </c>
      <c r="AB303" s="670"/>
    </row>
    <row r="304" spans="1:28" x14ac:dyDescent="0.3">
      <c r="A304" s="661" t="s">
        <v>544</v>
      </c>
      <c r="B304" s="662"/>
      <c r="C304" s="663">
        <v>67.921312999999998</v>
      </c>
      <c r="D304" s="664">
        <v>67.913028999999995</v>
      </c>
      <c r="E304" s="665">
        <v>0</v>
      </c>
      <c r="F304" s="665">
        <v>0</v>
      </c>
      <c r="G304" s="665">
        <v>10.452643999999999</v>
      </c>
      <c r="H304" s="666">
        <v>57.460385000000002</v>
      </c>
      <c r="I304" s="667">
        <v>0</v>
      </c>
      <c r="J304" s="668">
        <v>0</v>
      </c>
      <c r="K304" s="667">
        <v>0</v>
      </c>
      <c r="L304" s="669">
        <v>0</v>
      </c>
      <c r="M304" s="667">
        <v>0</v>
      </c>
      <c r="N304" s="668">
        <v>0</v>
      </c>
      <c r="O304" s="670"/>
      <c r="P304" s="663">
        <v>66.774749999999997</v>
      </c>
      <c r="Q304" s="664">
        <v>66.766454999999993</v>
      </c>
      <c r="R304" s="665">
        <v>0</v>
      </c>
      <c r="S304" s="665">
        <v>0</v>
      </c>
      <c r="T304" s="665">
        <v>10.522503</v>
      </c>
      <c r="U304" s="666">
        <v>56.243951000000003</v>
      </c>
      <c r="V304" s="667">
        <v>0</v>
      </c>
      <c r="W304" s="668">
        <v>0</v>
      </c>
      <c r="X304" s="667">
        <v>0</v>
      </c>
      <c r="Y304" s="669">
        <v>0</v>
      </c>
      <c r="Z304" s="667">
        <v>0</v>
      </c>
      <c r="AA304" s="668">
        <v>0</v>
      </c>
      <c r="AB304" s="670"/>
    </row>
    <row r="305" spans="1:28" x14ac:dyDescent="0.3">
      <c r="A305" s="661" t="s">
        <v>545</v>
      </c>
      <c r="B305" s="662"/>
      <c r="C305" s="663">
        <v>184.451684</v>
      </c>
      <c r="D305" s="664">
        <v>184.424361</v>
      </c>
      <c r="E305" s="665">
        <v>0</v>
      </c>
      <c r="F305" s="665">
        <v>0</v>
      </c>
      <c r="G305" s="665">
        <v>184.424361</v>
      </c>
      <c r="H305" s="666">
        <v>0</v>
      </c>
      <c r="I305" s="667">
        <v>0</v>
      </c>
      <c r="J305" s="668">
        <v>0</v>
      </c>
      <c r="K305" s="667">
        <v>0</v>
      </c>
      <c r="L305" s="669">
        <v>0</v>
      </c>
      <c r="M305" s="667">
        <v>0</v>
      </c>
      <c r="N305" s="668">
        <v>0</v>
      </c>
      <c r="O305" s="670"/>
      <c r="P305" s="663">
        <v>186.29539600000001</v>
      </c>
      <c r="Q305" s="664">
        <v>186.26764700000001</v>
      </c>
      <c r="R305" s="665">
        <v>0</v>
      </c>
      <c r="S305" s="665">
        <v>0</v>
      </c>
      <c r="T305" s="665">
        <v>186.26764700000001</v>
      </c>
      <c r="U305" s="666">
        <v>0</v>
      </c>
      <c r="V305" s="667">
        <v>0</v>
      </c>
      <c r="W305" s="668">
        <v>0</v>
      </c>
      <c r="X305" s="667">
        <v>0</v>
      </c>
      <c r="Y305" s="669">
        <v>0</v>
      </c>
      <c r="Z305" s="667">
        <v>0</v>
      </c>
      <c r="AA305" s="668">
        <v>0</v>
      </c>
      <c r="AB305" s="670"/>
    </row>
    <row r="306" spans="1:28" x14ac:dyDescent="0.3">
      <c r="A306" s="673" t="s">
        <v>546</v>
      </c>
      <c r="B306" s="662"/>
      <c r="C306" s="674">
        <v>61.019396999999998</v>
      </c>
      <c r="D306" s="675">
        <v>61.009354000000002</v>
      </c>
      <c r="E306" s="676">
        <v>0</v>
      </c>
      <c r="F306" s="676">
        <v>0</v>
      </c>
      <c r="G306" s="676">
        <v>61.009354000000002</v>
      </c>
      <c r="H306" s="677">
        <v>0</v>
      </c>
      <c r="I306" s="678">
        <v>0</v>
      </c>
      <c r="J306" s="679">
        <v>0</v>
      </c>
      <c r="K306" s="678">
        <v>0</v>
      </c>
      <c r="L306" s="680">
        <v>0</v>
      </c>
      <c r="M306" s="678">
        <v>0</v>
      </c>
      <c r="N306" s="679">
        <v>0</v>
      </c>
      <c r="O306" s="681"/>
      <c r="P306" s="674">
        <v>52.997819999999997</v>
      </c>
      <c r="Q306" s="675">
        <v>52.988678</v>
      </c>
      <c r="R306" s="676">
        <v>0</v>
      </c>
      <c r="S306" s="676">
        <v>0</v>
      </c>
      <c r="T306" s="676">
        <v>52.988678</v>
      </c>
      <c r="U306" s="677">
        <v>0</v>
      </c>
      <c r="V306" s="678">
        <v>0</v>
      </c>
      <c r="W306" s="679">
        <v>0</v>
      </c>
      <c r="X306" s="678">
        <v>0</v>
      </c>
      <c r="Y306" s="680">
        <v>0</v>
      </c>
      <c r="Z306" s="678">
        <v>0</v>
      </c>
      <c r="AA306" s="679">
        <v>0</v>
      </c>
      <c r="AB306" s="681"/>
    </row>
    <row r="307" spans="1:28" ht="12.5" thickBot="1" x14ac:dyDescent="0.35">
      <c r="A307" s="682" t="s">
        <v>292</v>
      </c>
      <c r="B307" s="683"/>
      <c r="C307" s="684">
        <f t="shared" ref="C307:N307" si="72">+C300+C301+C302+C303+C304+C305+C306</f>
        <v>597.28879299999994</v>
      </c>
      <c r="D307" s="685">
        <f t="shared" si="72"/>
        <v>597.20916800000009</v>
      </c>
      <c r="E307" s="686">
        <f t="shared" si="72"/>
        <v>0</v>
      </c>
      <c r="F307" s="686">
        <f t="shared" si="72"/>
        <v>0</v>
      </c>
      <c r="G307" s="686">
        <f t="shared" si="72"/>
        <v>396.17856400000005</v>
      </c>
      <c r="H307" s="687">
        <f t="shared" si="72"/>
        <v>201.03060400000001</v>
      </c>
      <c r="I307" s="684">
        <f t="shared" si="72"/>
        <v>0</v>
      </c>
      <c r="J307" s="686">
        <f t="shared" si="72"/>
        <v>0</v>
      </c>
      <c r="K307" s="684">
        <f t="shared" si="72"/>
        <v>0</v>
      </c>
      <c r="L307" s="687">
        <f t="shared" si="72"/>
        <v>0</v>
      </c>
      <c r="M307" s="684">
        <f t="shared" si="72"/>
        <v>0</v>
      </c>
      <c r="N307" s="686">
        <f t="shared" si="72"/>
        <v>0</v>
      </c>
      <c r="O307" s="688">
        <v>117.682064</v>
      </c>
      <c r="P307" s="684">
        <f t="shared" ref="P307:AA307" si="73">+P300+P301+P302+P303+P304+P305+P306</f>
        <v>588.98939500000006</v>
      </c>
      <c r="Q307" s="685">
        <f t="shared" si="73"/>
        <v>588.91601900000012</v>
      </c>
      <c r="R307" s="686">
        <f t="shared" si="73"/>
        <v>0</v>
      </c>
      <c r="S307" s="686">
        <f t="shared" si="73"/>
        <v>0</v>
      </c>
      <c r="T307" s="686">
        <f t="shared" si="73"/>
        <v>395.89116199999995</v>
      </c>
      <c r="U307" s="687">
        <f t="shared" si="73"/>
        <v>193.024856</v>
      </c>
      <c r="V307" s="684">
        <f t="shared" si="73"/>
        <v>0</v>
      </c>
      <c r="W307" s="686">
        <f t="shared" si="73"/>
        <v>0</v>
      </c>
      <c r="X307" s="684">
        <f t="shared" si="73"/>
        <v>0</v>
      </c>
      <c r="Y307" s="687">
        <f t="shared" si="73"/>
        <v>0</v>
      </c>
      <c r="Z307" s="684">
        <f t="shared" si="73"/>
        <v>0</v>
      </c>
      <c r="AA307" s="686">
        <f t="shared" si="73"/>
        <v>0</v>
      </c>
      <c r="AB307" s="688">
        <v>117.783204</v>
      </c>
    </row>
    <row r="308" spans="1:28" x14ac:dyDescent="0.3">
      <c r="A308" s="651" t="s">
        <v>539</v>
      </c>
      <c r="B308" s="652" t="s">
        <v>583</v>
      </c>
      <c r="C308" s="653">
        <v>1.802E-3</v>
      </c>
      <c r="D308" s="654">
        <v>1.802E-3</v>
      </c>
      <c r="E308" s="655">
        <v>0</v>
      </c>
      <c r="F308" s="655">
        <v>0</v>
      </c>
      <c r="G308" s="655">
        <v>0</v>
      </c>
      <c r="H308" s="656">
        <v>1.802E-3</v>
      </c>
      <c r="I308" s="657">
        <v>0</v>
      </c>
      <c r="J308" s="658">
        <v>0</v>
      </c>
      <c r="K308" s="657">
        <v>0</v>
      </c>
      <c r="L308" s="659">
        <v>0</v>
      </c>
      <c r="M308" s="657">
        <v>0</v>
      </c>
      <c r="N308" s="658">
        <v>0</v>
      </c>
      <c r="O308" s="660"/>
      <c r="P308" s="653">
        <v>0</v>
      </c>
      <c r="Q308" s="654">
        <v>0</v>
      </c>
      <c r="R308" s="655">
        <v>0</v>
      </c>
      <c r="S308" s="655">
        <v>0</v>
      </c>
      <c r="T308" s="655">
        <v>0</v>
      </c>
      <c r="U308" s="656">
        <v>0</v>
      </c>
      <c r="V308" s="657">
        <v>0</v>
      </c>
      <c r="W308" s="658">
        <v>0</v>
      </c>
      <c r="X308" s="657">
        <v>0</v>
      </c>
      <c r="Y308" s="659">
        <v>0</v>
      </c>
      <c r="Z308" s="657">
        <v>0</v>
      </c>
      <c r="AA308" s="658">
        <v>0</v>
      </c>
      <c r="AB308" s="660"/>
    </row>
    <row r="309" spans="1:28" x14ac:dyDescent="0.3">
      <c r="A309" s="661" t="s">
        <v>541</v>
      </c>
      <c r="B309" s="662"/>
      <c r="C309" s="663">
        <v>0</v>
      </c>
      <c r="D309" s="664">
        <v>0</v>
      </c>
      <c r="E309" s="665">
        <v>0</v>
      </c>
      <c r="F309" s="665">
        <v>0</v>
      </c>
      <c r="G309" s="665">
        <v>0</v>
      </c>
      <c r="H309" s="666">
        <v>0</v>
      </c>
      <c r="I309" s="667">
        <v>0</v>
      </c>
      <c r="J309" s="668">
        <v>0</v>
      </c>
      <c r="K309" s="667">
        <v>0</v>
      </c>
      <c r="L309" s="669">
        <v>0</v>
      </c>
      <c r="M309" s="667">
        <v>0</v>
      </c>
      <c r="N309" s="668">
        <v>0</v>
      </c>
      <c r="O309" s="670"/>
      <c r="P309" s="663">
        <v>0</v>
      </c>
      <c r="Q309" s="664">
        <v>0</v>
      </c>
      <c r="R309" s="665">
        <v>0</v>
      </c>
      <c r="S309" s="665">
        <v>0</v>
      </c>
      <c r="T309" s="665">
        <v>0</v>
      </c>
      <c r="U309" s="666">
        <v>0</v>
      </c>
      <c r="V309" s="667">
        <v>0</v>
      </c>
      <c r="W309" s="668">
        <v>0</v>
      </c>
      <c r="X309" s="667">
        <v>0</v>
      </c>
      <c r="Y309" s="669">
        <v>0</v>
      </c>
      <c r="Z309" s="667">
        <v>0</v>
      </c>
      <c r="AA309" s="668">
        <v>0</v>
      </c>
      <c r="AB309" s="670"/>
    </row>
    <row r="310" spans="1:28" x14ac:dyDescent="0.3">
      <c r="A310" s="661" t="s">
        <v>542</v>
      </c>
      <c r="B310" s="662"/>
      <c r="C310" s="663">
        <v>0</v>
      </c>
      <c r="D310" s="664">
        <v>0</v>
      </c>
      <c r="E310" s="665">
        <v>0</v>
      </c>
      <c r="F310" s="665">
        <v>0</v>
      </c>
      <c r="G310" s="665">
        <v>0</v>
      </c>
      <c r="H310" s="666">
        <v>0</v>
      </c>
      <c r="I310" s="667">
        <v>0</v>
      </c>
      <c r="J310" s="671">
        <v>0</v>
      </c>
      <c r="K310" s="667">
        <v>0</v>
      </c>
      <c r="L310" s="671">
        <v>0</v>
      </c>
      <c r="M310" s="667">
        <v>0</v>
      </c>
      <c r="N310" s="668">
        <v>0</v>
      </c>
      <c r="O310" s="672"/>
      <c r="P310" s="663">
        <v>0</v>
      </c>
      <c r="Q310" s="664">
        <v>0</v>
      </c>
      <c r="R310" s="665">
        <v>0</v>
      </c>
      <c r="S310" s="665">
        <v>0</v>
      </c>
      <c r="T310" s="665">
        <v>0</v>
      </c>
      <c r="U310" s="666">
        <v>0</v>
      </c>
      <c r="V310" s="667">
        <v>0</v>
      </c>
      <c r="W310" s="671">
        <v>0</v>
      </c>
      <c r="X310" s="667">
        <v>0</v>
      </c>
      <c r="Y310" s="671">
        <v>0</v>
      </c>
      <c r="Z310" s="667">
        <v>0</v>
      </c>
      <c r="AA310" s="668">
        <v>0</v>
      </c>
      <c r="AB310" s="672"/>
    </row>
    <row r="311" spans="1:28" x14ac:dyDescent="0.3">
      <c r="A311" s="661" t="s">
        <v>543</v>
      </c>
      <c r="B311" s="662"/>
      <c r="C311" s="663">
        <v>0</v>
      </c>
      <c r="D311" s="664">
        <v>0</v>
      </c>
      <c r="E311" s="665">
        <v>0</v>
      </c>
      <c r="F311" s="665">
        <v>0</v>
      </c>
      <c r="G311" s="665">
        <v>0</v>
      </c>
      <c r="H311" s="666">
        <v>0</v>
      </c>
      <c r="I311" s="667">
        <v>0</v>
      </c>
      <c r="J311" s="668">
        <v>0</v>
      </c>
      <c r="K311" s="667">
        <v>0</v>
      </c>
      <c r="L311" s="669">
        <v>0</v>
      </c>
      <c r="M311" s="667">
        <v>0</v>
      </c>
      <c r="N311" s="668">
        <v>0</v>
      </c>
      <c r="O311" s="670"/>
      <c r="P311" s="663">
        <v>0</v>
      </c>
      <c r="Q311" s="664">
        <v>0</v>
      </c>
      <c r="R311" s="665">
        <v>0</v>
      </c>
      <c r="S311" s="665">
        <v>0</v>
      </c>
      <c r="T311" s="665">
        <v>0</v>
      </c>
      <c r="U311" s="666">
        <v>0</v>
      </c>
      <c r="V311" s="667">
        <v>0</v>
      </c>
      <c r="W311" s="668">
        <v>0</v>
      </c>
      <c r="X311" s="667">
        <v>0</v>
      </c>
      <c r="Y311" s="669">
        <v>0</v>
      </c>
      <c r="Z311" s="667">
        <v>0</v>
      </c>
      <c r="AA311" s="668">
        <v>0</v>
      </c>
      <c r="AB311" s="670"/>
    </row>
    <row r="312" spans="1:28" x14ac:dyDescent="0.3">
      <c r="A312" s="661" t="s">
        <v>544</v>
      </c>
      <c r="B312" s="662"/>
      <c r="C312" s="663">
        <v>0</v>
      </c>
      <c r="D312" s="664">
        <v>0</v>
      </c>
      <c r="E312" s="665">
        <v>0</v>
      </c>
      <c r="F312" s="665">
        <v>0</v>
      </c>
      <c r="G312" s="665">
        <v>0</v>
      </c>
      <c r="H312" s="666">
        <v>0</v>
      </c>
      <c r="I312" s="667">
        <v>0</v>
      </c>
      <c r="J312" s="668">
        <v>0</v>
      </c>
      <c r="K312" s="667">
        <v>0</v>
      </c>
      <c r="L312" s="669">
        <v>0</v>
      </c>
      <c r="M312" s="667">
        <v>0</v>
      </c>
      <c r="N312" s="668">
        <v>0</v>
      </c>
      <c r="O312" s="670"/>
      <c r="P312" s="663">
        <v>0</v>
      </c>
      <c r="Q312" s="664">
        <v>0</v>
      </c>
      <c r="R312" s="665">
        <v>0</v>
      </c>
      <c r="S312" s="665">
        <v>0</v>
      </c>
      <c r="T312" s="665">
        <v>0</v>
      </c>
      <c r="U312" s="666">
        <v>0</v>
      </c>
      <c r="V312" s="667">
        <v>0</v>
      </c>
      <c r="W312" s="668">
        <v>0</v>
      </c>
      <c r="X312" s="667">
        <v>0</v>
      </c>
      <c r="Y312" s="669">
        <v>0</v>
      </c>
      <c r="Z312" s="667">
        <v>0</v>
      </c>
      <c r="AA312" s="668">
        <v>0</v>
      </c>
      <c r="AB312" s="670"/>
    </row>
    <row r="313" spans="1:28" x14ac:dyDescent="0.3">
      <c r="A313" s="661" t="s">
        <v>545</v>
      </c>
      <c r="B313" s="662"/>
      <c r="C313" s="663">
        <v>0</v>
      </c>
      <c r="D313" s="664">
        <v>0</v>
      </c>
      <c r="E313" s="665">
        <v>0</v>
      </c>
      <c r="F313" s="665">
        <v>0</v>
      </c>
      <c r="G313" s="665">
        <v>0</v>
      </c>
      <c r="H313" s="666">
        <v>0</v>
      </c>
      <c r="I313" s="667">
        <v>0</v>
      </c>
      <c r="J313" s="668">
        <v>0</v>
      </c>
      <c r="K313" s="667">
        <v>0</v>
      </c>
      <c r="L313" s="669">
        <v>0</v>
      </c>
      <c r="M313" s="667">
        <v>0</v>
      </c>
      <c r="N313" s="668">
        <v>0</v>
      </c>
      <c r="O313" s="670"/>
      <c r="P313" s="663">
        <v>0</v>
      </c>
      <c r="Q313" s="664">
        <v>0</v>
      </c>
      <c r="R313" s="665">
        <v>0</v>
      </c>
      <c r="S313" s="665">
        <v>0</v>
      </c>
      <c r="T313" s="665">
        <v>0</v>
      </c>
      <c r="U313" s="666">
        <v>0</v>
      </c>
      <c r="V313" s="667">
        <v>0</v>
      </c>
      <c r="W313" s="668">
        <v>0</v>
      </c>
      <c r="X313" s="667">
        <v>0</v>
      </c>
      <c r="Y313" s="669">
        <v>0</v>
      </c>
      <c r="Z313" s="667">
        <v>0</v>
      </c>
      <c r="AA313" s="668">
        <v>0</v>
      </c>
      <c r="AB313" s="670"/>
    </row>
    <row r="314" spans="1:28" x14ac:dyDescent="0.3">
      <c r="A314" s="673" t="s">
        <v>546</v>
      </c>
      <c r="B314" s="662"/>
      <c r="C314" s="674">
        <v>0</v>
      </c>
      <c r="D314" s="675">
        <v>0</v>
      </c>
      <c r="E314" s="676">
        <v>0</v>
      </c>
      <c r="F314" s="676">
        <v>0</v>
      </c>
      <c r="G314" s="676">
        <v>0</v>
      </c>
      <c r="H314" s="677">
        <v>0</v>
      </c>
      <c r="I314" s="678">
        <v>0</v>
      </c>
      <c r="J314" s="679">
        <v>0</v>
      </c>
      <c r="K314" s="678">
        <v>0</v>
      </c>
      <c r="L314" s="680">
        <v>0</v>
      </c>
      <c r="M314" s="678">
        <v>0</v>
      </c>
      <c r="N314" s="679">
        <v>0</v>
      </c>
      <c r="O314" s="681"/>
      <c r="P314" s="674">
        <v>0</v>
      </c>
      <c r="Q314" s="675">
        <v>0</v>
      </c>
      <c r="R314" s="676">
        <v>0</v>
      </c>
      <c r="S314" s="676">
        <v>0</v>
      </c>
      <c r="T314" s="676">
        <v>0</v>
      </c>
      <c r="U314" s="677">
        <v>0</v>
      </c>
      <c r="V314" s="678">
        <v>0</v>
      </c>
      <c r="W314" s="679">
        <v>0</v>
      </c>
      <c r="X314" s="678">
        <v>0</v>
      </c>
      <c r="Y314" s="680">
        <v>0</v>
      </c>
      <c r="Z314" s="678">
        <v>0</v>
      </c>
      <c r="AA314" s="679">
        <v>0</v>
      </c>
      <c r="AB314" s="681"/>
    </row>
    <row r="315" spans="1:28" ht="12.5" thickBot="1" x14ac:dyDescent="0.35">
      <c r="A315" s="682" t="s">
        <v>292</v>
      </c>
      <c r="B315" s="683"/>
      <c r="C315" s="684">
        <f t="shared" ref="C315:N315" si="74">+C308+C309+C310+C311+C312+C313+C314</f>
        <v>1.802E-3</v>
      </c>
      <c r="D315" s="685">
        <f t="shared" si="74"/>
        <v>1.802E-3</v>
      </c>
      <c r="E315" s="686">
        <f t="shared" si="74"/>
        <v>0</v>
      </c>
      <c r="F315" s="686">
        <f t="shared" si="74"/>
        <v>0</v>
      </c>
      <c r="G315" s="686">
        <f t="shared" si="74"/>
        <v>0</v>
      </c>
      <c r="H315" s="687">
        <f t="shared" si="74"/>
        <v>1.802E-3</v>
      </c>
      <c r="I315" s="684">
        <f t="shared" si="74"/>
        <v>0</v>
      </c>
      <c r="J315" s="686">
        <f t="shared" si="74"/>
        <v>0</v>
      </c>
      <c r="K315" s="684">
        <f t="shared" si="74"/>
        <v>0</v>
      </c>
      <c r="L315" s="687">
        <f t="shared" si="74"/>
        <v>0</v>
      </c>
      <c r="M315" s="684">
        <f t="shared" si="74"/>
        <v>0</v>
      </c>
      <c r="N315" s="686">
        <f t="shared" si="74"/>
        <v>0</v>
      </c>
      <c r="O315" s="688">
        <v>12.924498</v>
      </c>
      <c r="P315" s="684">
        <f t="shared" ref="P315:AA315" si="75">+P308+P309+P310+P311+P312+P313+P314</f>
        <v>0</v>
      </c>
      <c r="Q315" s="685">
        <f t="shared" si="75"/>
        <v>0</v>
      </c>
      <c r="R315" s="686">
        <f t="shared" si="75"/>
        <v>0</v>
      </c>
      <c r="S315" s="686">
        <f t="shared" si="75"/>
        <v>0</v>
      </c>
      <c r="T315" s="686">
        <f t="shared" si="75"/>
        <v>0</v>
      </c>
      <c r="U315" s="687">
        <f t="shared" si="75"/>
        <v>0</v>
      </c>
      <c r="V315" s="684">
        <f t="shared" si="75"/>
        <v>0</v>
      </c>
      <c r="W315" s="686">
        <f t="shared" si="75"/>
        <v>0</v>
      </c>
      <c r="X315" s="684">
        <f t="shared" si="75"/>
        <v>0</v>
      </c>
      <c r="Y315" s="687">
        <f t="shared" si="75"/>
        <v>0</v>
      </c>
      <c r="Z315" s="684">
        <f t="shared" si="75"/>
        <v>0</v>
      </c>
      <c r="AA315" s="686">
        <f t="shared" si="75"/>
        <v>0</v>
      </c>
      <c r="AB315" s="688">
        <v>12.802815000000001</v>
      </c>
    </row>
    <row r="316" spans="1:28" ht="11.25" customHeight="1" x14ac:dyDescent="0.3">
      <c r="A316" s="651" t="s">
        <v>539</v>
      </c>
      <c r="B316" s="652" t="s">
        <v>584</v>
      </c>
      <c r="C316" s="653">
        <v>4.1089789999999997</v>
      </c>
      <c r="D316" s="654">
        <v>4.1089710000000004</v>
      </c>
      <c r="E316" s="655">
        <v>0</v>
      </c>
      <c r="F316" s="655">
        <v>0</v>
      </c>
      <c r="G316" s="655">
        <v>4.108244</v>
      </c>
      <c r="H316" s="656">
        <v>7.27E-4</v>
      </c>
      <c r="I316" s="657">
        <v>0</v>
      </c>
      <c r="J316" s="658">
        <v>0</v>
      </c>
      <c r="K316" s="657">
        <v>0</v>
      </c>
      <c r="L316" s="659">
        <v>0</v>
      </c>
      <c r="M316" s="657">
        <v>0</v>
      </c>
      <c r="N316" s="658">
        <v>0</v>
      </c>
      <c r="O316" s="660"/>
      <c r="P316" s="653">
        <v>5.5672750000000004</v>
      </c>
      <c r="Q316" s="654">
        <v>5.5672750000000004</v>
      </c>
      <c r="R316" s="655">
        <v>0</v>
      </c>
      <c r="S316" s="655">
        <v>0</v>
      </c>
      <c r="T316" s="655">
        <v>5.5662500000000001</v>
      </c>
      <c r="U316" s="656">
        <v>1.0250000000000001E-3</v>
      </c>
      <c r="V316" s="657">
        <v>0</v>
      </c>
      <c r="W316" s="658">
        <v>0</v>
      </c>
      <c r="X316" s="657">
        <v>0</v>
      </c>
      <c r="Y316" s="659">
        <v>0</v>
      </c>
      <c r="Z316" s="657">
        <v>0</v>
      </c>
      <c r="AA316" s="658">
        <v>0</v>
      </c>
      <c r="AB316" s="660"/>
    </row>
    <row r="317" spans="1:28" x14ac:dyDescent="0.3">
      <c r="A317" s="661" t="s">
        <v>541</v>
      </c>
      <c r="B317" s="662"/>
      <c r="C317" s="663">
        <v>19.705628999999998</v>
      </c>
      <c r="D317" s="664">
        <v>19.705237</v>
      </c>
      <c r="E317" s="665">
        <v>0</v>
      </c>
      <c r="F317" s="665">
        <v>0</v>
      </c>
      <c r="G317" s="665">
        <v>6.1037059999999999</v>
      </c>
      <c r="H317" s="666">
        <v>13.601531</v>
      </c>
      <c r="I317" s="667">
        <v>0</v>
      </c>
      <c r="J317" s="668">
        <v>0</v>
      </c>
      <c r="K317" s="667">
        <v>0</v>
      </c>
      <c r="L317" s="669">
        <v>0</v>
      </c>
      <c r="M317" s="667">
        <v>0</v>
      </c>
      <c r="N317" s="668">
        <v>0</v>
      </c>
      <c r="O317" s="670"/>
      <c r="P317" s="663">
        <v>1.071202</v>
      </c>
      <c r="Q317" s="664">
        <v>1.071202</v>
      </c>
      <c r="R317" s="665">
        <v>0</v>
      </c>
      <c r="S317" s="665">
        <v>0</v>
      </c>
      <c r="T317" s="665">
        <v>1.071202</v>
      </c>
      <c r="U317" s="666">
        <v>0</v>
      </c>
      <c r="V317" s="667">
        <v>0</v>
      </c>
      <c r="W317" s="668">
        <v>0</v>
      </c>
      <c r="X317" s="667">
        <v>0</v>
      </c>
      <c r="Y317" s="669">
        <v>0</v>
      </c>
      <c r="Z317" s="667">
        <v>0</v>
      </c>
      <c r="AA317" s="668">
        <v>0</v>
      </c>
      <c r="AB317" s="670"/>
    </row>
    <row r="318" spans="1:28" x14ac:dyDescent="0.3">
      <c r="A318" s="661" t="s">
        <v>542</v>
      </c>
      <c r="B318" s="662"/>
      <c r="C318" s="663">
        <v>0</v>
      </c>
      <c r="D318" s="664">
        <v>0</v>
      </c>
      <c r="E318" s="665">
        <v>0</v>
      </c>
      <c r="F318" s="665">
        <v>0</v>
      </c>
      <c r="G318" s="665">
        <v>0</v>
      </c>
      <c r="H318" s="666">
        <v>0</v>
      </c>
      <c r="I318" s="667">
        <v>0</v>
      </c>
      <c r="J318" s="671">
        <v>0</v>
      </c>
      <c r="K318" s="667">
        <v>0</v>
      </c>
      <c r="L318" s="671">
        <v>0</v>
      </c>
      <c r="M318" s="667">
        <v>0</v>
      </c>
      <c r="N318" s="668">
        <v>0</v>
      </c>
      <c r="O318" s="672"/>
      <c r="P318" s="663">
        <v>86.560495000000003</v>
      </c>
      <c r="Q318" s="664">
        <v>86.558074000000005</v>
      </c>
      <c r="R318" s="665">
        <v>0</v>
      </c>
      <c r="S318" s="665">
        <v>0</v>
      </c>
      <c r="T318" s="665">
        <v>86.558074000000005</v>
      </c>
      <c r="U318" s="666">
        <v>0</v>
      </c>
      <c r="V318" s="667">
        <v>0</v>
      </c>
      <c r="W318" s="671">
        <v>0</v>
      </c>
      <c r="X318" s="667">
        <v>0</v>
      </c>
      <c r="Y318" s="671">
        <v>0</v>
      </c>
      <c r="Z318" s="667">
        <v>0</v>
      </c>
      <c r="AA318" s="668">
        <v>0</v>
      </c>
      <c r="AB318" s="672"/>
    </row>
    <row r="319" spans="1:28" x14ac:dyDescent="0.3">
      <c r="A319" s="661" t="s">
        <v>543</v>
      </c>
      <c r="B319" s="662"/>
      <c r="C319" s="663">
        <v>126.524849</v>
      </c>
      <c r="D319" s="664">
        <v>126.51971500000001</v>
      </c>
      <c r="E319" s="665">
        <v>0</v>
      </c>
      <c r="F319" s="665">
        <v>0</v>
      </c>
      <c r="G319" s="665">
        <v>126.51971500000001</v>
      </c>
      <c r="H319" s="666">
        <v>0</v>
      </c>
      <c r="I319" s="667">
        <v>0</v>
      </c>
      <c r="J319" s="668">
        <v>0</v>
      </c>
      <c r="K319" s="667">
        <v>0</v>
      </c>
      <c r="L319" s="669">
        <v>0</v>
      </c>
      <c r="M319" s="667">
        <v>0</v>
      </c>
      <c r="N319" s="668">
        <v>0</v>
      </c>
      <c r="O319" s="670"/>
      <c r="P319" s="663">
        <v>66.299960999999996</v>
      </c>
      <c r="Q319" s="664">
        <v>66.296481</v>
      </c>
      <c r="R319" s="665">
        <v>0</v>
      </c>
      <c r="S319" s="665">
        <v>0</v>
      </c>
      <c r="T319" s="665">
        <v>66.296481</v>
      </c>
      <c r="U319" s="666">
        <v>0</v>
      </c>
      <c r="V319" s="667">
        <v>0</v>
      </c>
      <c r="W319" s="668">
        <v>0</v>
      </c>
      <c r="X319" s="667">
        <v>0</v>
      </c>
      <c r="Y319" s="669">
        <v>0</v>
      </c>
      <c r="Z319" s="667">
        <v>0</v>
      </c>
      <c r="AA319" s="668">
        <v>0</v>
      </c>
      <c r="AB319" s="670"/>
    </row>
    <row r="320" spans="1:28" x14ac:dyDescent="0.3">
      <c r="A320" s="661" t="s">
        <v>544</v>
      </c>
      <c r="B320" s="662"/>
      <c r="C320" s="663">
        <v>43.669998</v>
      </c>
      <c r="D320" s="664">
        <v>43.667256999999999</v>
      </c>
      <c r="E320" s="665">
        <v>0</v>
      </c>
      <c r="F320" s="665">
        <v>0</v>
      </c>
      <c r="G320" s="665">
        <v>26.140058</v>
      </c>
      <c r="H320" s="666">
        <v>17.527199</v>
      </c>
      <c r="I320" s="667">
        <v>0</v>
      </c>
      <c r="J320" s="668">
        <v>0</v>
      </c>
      <c r="K320" s="667">
        <v>0</v>
      </c>
      <c r="L320" s="669">
        <v>0</v>
      </c>
      <c r="M320" s="667">
        <v>0</v>
      </c>
      <c r="N320" s="668">
        <v>0</v>
      </c>
      <c r="O320" s="670"/>
      <c r="P320" s="663">
        <v>155.276779</v>
      </c>
      <c r="Q320" s="664">
        <v>155.256843</v>
      </c>
      <c r="R320" s="665">
        <v>0</v>
      </c>
      <c r="S320" s="665">
        <v>0</v>
      </c>
      <c r="T320" s="665">
        <v>69.125456</v>
      </c>
      <c r="U320" s="666">
        <v>86.131387000000004</v>
      </c>
      <c r="V320" s="667">
        <v>0</v>
      </c>
      <c r="W320" s="668">
        <v>0</v>
      </c>
      <c r="X320" s="667">
        <v>0</v>
      </c>
      <c r="Y320" s="669">
        <v>0</v>
      </c>
      <c r="Z320" s="667">
        <v>0</v>
      </c>
      <c r="AA320" s="668">
        <v>0</v>
      </c>
      <c r="AB320" s="670"/>
    </row>
    <row r="321" spans="1:28" x14ac:dyDescent="0.3">
      <c r="A321" s="661" t="s">
        <v>545</v>
      </c>
      <c r="B321" s="662"/>
      <c r="C321" s="663">
        <v>747.73585300000002</v>
      </c>
      <c r="D321" s="664">
        <v>747.66692200000011</v>
      </c>
      <c r="E321" s="665">
        <v>0</v>
      </c>
      <c r="F321" s="665">
        <v>0</v>
      </c>
      <c r="G321" s="665">
        <v>420.09694000000002</v>
      </c>
      <c r="H321" s="666">
        <v>327.56998199999998</v>
      </c>
      <c r="I321" s="667">
        <v>0</v>
      </c>
      <c r="J321" s="668">
        <v>0</v>
      </c>
      <c r="K321" s="667">
        <v>0</v>
      </c>
      <c r="L321" s="669">
        <v>0</v>
      </c>
      <c r="M321" s="667">
        <v>0</v>
      </c>
      <c r="N321" s="668">
        <v>0</v>
      </c>
      <c r="O321" s="670"/>
      <c r="P321" s="663">
        <v>604.34172599999999</v>
      </c>
      <c r="Q321" s="664">
        <v>604.27492900000004</v>
      </c>
      <c r="R321" s="665">
        <v>0</v>
      </c>
      <c r="S321" s="665">
        <v>0</v>
      </c>
      <c r="T321" s="665">
        <v>347.38309600000002</v>
      </c>
      <c r="U321" s="666">
        <v>256.89183300000002</v>
      </c>
      <c r="V321" s="667">
        <v>0</v>
      </c>
      <c r="W321" s="668">
        <v>0</v>
      </c>
      <c r="X321" s="667">
        <v>0</v>
      </c>
      <c r="Y321" s="669">
        <v>0</v>
      </c>
      <c r="Z321" s="667">
        <v>0</v>
      </c>
      <c r="AA321" s="668">
        <v>0</v>
      </c>
      <c r="AB321" s="670"/>
    </row>
    <row r="322" spans="1:28" x14ac:dyDescent="0.3">
      <c r="A322" s="673" t="s">
        <v>546</v>
      </c>
      <c r="B322" s="662"/>
      <c r="C322" s="674">
        <v>258.805317</v>
      </c>
      <c r="D322" s="675">
        <v>258.77793300000002</v>
      </c>
      <c r="E322" s="676">
        <v>0</v>
      </c>
      <c r="F322" s="676">
        <v>0</v>
      </c>
      <c r="G322" s="676">
        <v>55.111080000000001</v>
      </c>
      <c r="H322" s="677">
        <v>203.666854</v>
      </c>
      <c r="I322" s="678">
        <v>0</v>
      </c>
      <c r="J322" s="679">
        <v>0</v>
      </c>
      <c r="K322" s="678">
        <v>0</v>
      </c>
      <c r="L322" s="680">
        <v>0</v>
      </c>
      <c r="M322" s="678">
        <v>0</v>
      </c>
      <c r="N322" s="679">
        <v>0</v>
      </c>
      <c r="O322" s="681"/>
      <c r="P322" s="674">
        <v>282.53232100000002</v>
      </c>
      <c r="Q322" s="675">
        <v>282.495631</v>
      </c>
      <c r="R322" s="676">
        <v>0</v>
      </c>
      <c r="S322" s="676">
        <v>0</v>
      </c>
      <c r="T322" s="676">
        <v>64.182894000000005</v>
      </c>
      <c r="U322" s="677">
        <v>218.312738</v>
      </c>
      <c r="V322" s="678">
        <v>0</v>
      </c>
      <c r="W322" s="679">
        <v>0</v>
      </c>
      <c r="X322" s="678">
        <v>0</v>
      </c>
      <c r="Y322" s="680">
        <v>0</v>
      </c>
      <c r="Z322" s="678">
        <v>0</v>
      </c>
      <c r="AA322" s="679">
        <v>0</v>
      </c>
      <c r="AB322" s="681"/>
    </row>
    <row r="323" spans="1:28" ht="12.5" thickBot="1" x14ac:dyDescent="0.35">
      <c r="A323" s="682" t="s">
        <v>292</v>
      </c>
      <c r="B323" s="683"/>
      <c r="C323" s="684">
        <f t="shared" ref="C323:N323" si="76">+C316+C317+C318+C319+C320+C321+C322</f>
        <v>1200.5506250000001</v>
      </c>
      <c r="D323" s="685">
        <f t="shared" si="76"/>
        <v>1200.4460350000002</v>
      </c>
      <c r="E323" s="686">
        <f t="shared" si="76"/>
        <v>0</v>
      </c>
      <c r="F323" s="686">
        <f t="shared" si="76"/>
        <v>0</v>
      </c>
      <c r="G323" s="686">
        <f t="shared" si="76"/>
        <v>638.07974300000001</v>
      </c>
      <c r="H323" s="687">
        <f t="shared" si="76"/>
        <v>562.36629300000004</v>
      </c>
      <c r="I323" s="684">
        <f t="shared" si="76"/>
        <v>0</v>
      </c>
      <c r="J323" s="686">
        <f t="shared" si="76"/>
        <v>0</v>
      </c>
      <c r="K323" s="684">
        <f t="shared" si="76"/>
        <v>0</v>
      </c>
      <c r="L323" s="687">
        <f t="shared" si="76"/>
        <v>0</v>
      </c>
      <c r="M323" s="684">
        <f t="shared" si="76"/>
        <v>0</v>
      </c>
      <c r="N323" s="686">
        <f t="shared" si="76"/>
        <v>0</v>
      </c>
      <c r="O323" s="688">
        <v>161.28368799999998</v>
      </c>
      <c r="P323" s="684">
        <f t="shared" ref="P323:AA323" si="77">+P316+P317+P318+P319+P320+P321+P322</f>
        <v>1201.6497589999999</v>
      </c>
      <c r="Q323" s="685">
        <f t="shared" si="77"/>
        <v>1201.5204349999999</v>
      </c>
      <c r="R323" s="686">
        <f t="shared" si="77"/>
        <v>0</v>
      </c>
      <c r="S323" s="686">
        <f t="shared" si="77"/>
        <v>0</v>
      </c>
      <c r="T323" s="686">
        <f t="shared" si="77"/>
        <v>640.1834530000001</v>
      </c>
      <c r="U323" s="687">
        <f t="shared" si="77"/>
        <v>561.33698300000003</v>
      </c>
      <c r="V323" s="684">
        <f t="shared" si="77"/>
        <v>0</v>
      </c>
      <c r="W323" s="686">
        <f t="shared" si="77"/>
        <v>0</v>
      </c>
      <c r="X323" s="684">
        <f t="shared" si="77"/>
        <v>0</v>
      </c>
      <c r="Y323" s="687">
        <f t="shared" si="77"/>
        <v>0</v>
      </c>
      <c r="Z323" s="684">
        <f t="shared" si="77"/>
        <v>0</v>
      </c>
      <c r="AA323" s="686">
        <f t="shared" si="77"/>
        <v>0</v>
      </c>
      <c r="AB323" s="688">
        <v>153.615477</v>
      </c>
    </row>
    <row r="324" spans="1:28" ht="11.25" customHeight="1" x14ac:dyDescent="0.3">
      <c r="A324" s="651" t="s">
        <v>539</v>
      </c>
      <c r="B324" s="652" t="s">
        <v>585</v>
      </c>
      <c r="C324" s="653">
        <v>290.72057599999994</v>
      </c>
      <c r="D324" s="654">
        <v>290.01550099999997</v>
      </c>
      <c r="E324" s="655">
        <v>0</v>
      </c>
      <c r="F324" s="655">
        <v>0</v>
      </c>
      <c r="G324" s="655">
        <v>238.218186</v>
      </c>
      <c r="H324" s="656">
        <v>51.797315000000005</v>
      </c>
      <c r="I324" s="657">
        <v>0</v>
      </c>
      <c r="J324" s="658">
        <v>0</v>
      </c>
      <c r="K324" s="657">
        <v>0</v>
      </c>
      <c r="L324" s="659">
        <v>0</v>
      </c>
      <c r="M324" s="657">
        <v>5.4612679999999996</v>
      </c>
      <c r="N324" s="658">
        <v>0</v>
      </c>
      <c r="O324" s="660"/>
      <c r="P324" s="653">
        <v>118.833364</v>
      </c>
      <c r="Q324" s="654">
        <v>118.714072</v>
      </c>
      <c r="R324" s="655">
        <v>0</v>
      </c>
      <c r="S324" s="655">
        <v>0</v>
      </c>
      <c r="T324" s="655">
        <v>116.76210000000002</v>
      </c>
      <c r="U324" s="656">
        <v>1.9519710000000001</v>
      </c>
      <c r="V324" s="657">
        <v>2.0209000000000001E-2</v>
      </c>
      <c r="W324" s="658">
        <v>14.992801</v>
      </c>
      <c r="X324" s="657">
        <v>0</v>
      </c>
      <c r="Y324" s="659">
        <v>0</v>
      </c>
      <c r="Z324" s="657">
        <v>4.017055</v>
      </c>
      <c r="AA324" s="658">
        <v>0</v>
      </c>
      <c r="AB324" s="660"/>
    </row>
    <row r="325" spans="1:28" x14ac:dyDescent="0.3">
      <c r="A325" s="661" t="s">
        <v>541</v>
      </c>
      <c r="B325" s="662"/>
      <c r="C325" s="663">
        <v>299.588303</v>
      </c>
      <c r="D325" s="664">
        <v>297.251215</v>
      </c>
      <c r="E325" s="665">
        <v>0</v>
      </c>
      <c r="F325" s="665">
        <v>0</v>
      </c>
      <c r="G325" s="665">
        <v>288.37774100000001</v>
      </c>
      <c r="H325" s="666">
        <v>8.8734730000000006</v>
      </c>
      <c r="I325" s="667">
        <v>0</v>
      </c>
      <c r="J325" s="668">
        <v>0</v>
      </c>
      <c r="K325" s="667">
        <v>0</v>
      </c>
      <c r="L325" s="669">
        <v>0</v>
      </c>
      <c r="M325" s="667">
        <v>1.8499999999999999E-2</v>
      </c>
      <c r="N325" s="668">
        <v>2.22E-4</v>
      </c>
      <c r="O325" s="670"/>
      <c r="P325" s="663">
        <v>574.47693800000002</v>
      </c>
      <c r="Q325" s="664">
        <v>572.56944300000009</v>
      </c>
      <c r="R325" s="665">
        <v>0</v>
      </c>
      <c r="S325" s="665">
        <v>0</v>
      </c>
      <c r="T325" s="665">
        <v>549.47117099999991</v>
      </c>
      <c r="U325" s="666">
        <v>23.098271999999998</v>
      </c>
      <c r="V325" s="667">
        <v>0</v>
      </c>
      <c r="W325" s="668">
        <v>0</v>
      </c>
      <c r="X325" s="667">
        <v>0</v>
      </c>
      <c r="Y325" s="669">
        <v>0</v>
      </c>
      <c r="Z325" s="667">
        <v>1.3021E-2</v>
      </c>
      <c r="AA325" s="668">
        <v>6.3999999999999997E-5</v>
      </c>
      <c r="AB325" s="670"/>
    </row>
    <row r="326" spans="1:28" x14ac:dyDescent="0.3">
      <c r="A326" s="661" t="s">
        <v>542</v>
      </c>
      <c r="B326" s="662"/>
      <c r="C326" s="663">
        <v>432.50991999999997</v>
      </c>
      <c r="D326" s="664">
        <v>430.048025</v>
      </c>
      <c r="E326" s="665">
        <v>0.22023400000000001</v>
      </c>
      <c r="F326" s="665">
        <v>1.380152</v>
      </c>
      <c r="G326" s="665">
        <v>381.17531000000002</v>
      </c>
      <c r="H326" s="666">
        <v>47.272330000000004</v>
      </c>
      <c r="I326" s="667">
        <v>0</v>
      </c>
      <c r="J326" s="671">
        <v>0</v>
      </c>
      <c r="K326" s="667">
        <v>0</v>
      </c>
      <c r="L326" s="671">
        <v>0</v>
      </c>
      <c r="M326" s="667">
        <v>1.0884910000000001</v>
      </c>
      <c r="N326" s="668">
        <v>2.9649999999999999E-2</v>
      </c>
      <c r="O326" s="672"/>
      <c r="P326" s="663">
        <v>296.08804000000003</v>
      </c>
      <c r="Q326" s="664">
        <v>294.22526499999998</v>
      </c>
      <c r="R326" s="665">
        <v>0</v>
      </c>
      <c r="S326" s="665">
        <v>1.4635480000000001</v>
      </c>
      <c r="T326" s="665">
        <v>253.90108699999996</v>
      </c>
      <c r="U326" s="666">
        <v>38.86063</v>
      </c>
      <c r="V326" s="667">
        <v>0</v>
      </c>
      <c r="W326" s="671">
        <v>0</v>
      </c>
      <c r="X326" s="667">
        <v>0</v>
      </c>
      <c r="Y326" s="671">
        <v>0</v>
      </c>
      <c r="Z326" s="667">
        <v>3.579043</v>
      </c>
      <c r="AA326" s="668">
        <v>4.4222999999999998E-2</v>
      </c>
      <c r="AB326" s="672"/>
    </row>
    <row r="327" spans="1:28" x14ac:dyDescent="0.3">
      <c r="A327" s="661" t="s">
        <v>543</v>
      </c>
      <c r="B327" s="662"/>
      <c r="C327" s="663">
        <v>78.813428999999999</v>
      </c>
      <c r="D327" s="664">
        <v>77.654450999999995</v>
      </c>
      <c r="E327" s="665">
        <v>0</v>
      </c>
      <c r="F327" s="665">
        <v>0</v>
      </c>
      <c r="G327" s="665">
        <v>55.989558000000002</v>
      </c>
      <c r="H327" s="666">
        <v>21.664892999999999</v>
      </c>
      <c r="I327" s="667">
        <v>0</v>
      </c>
      <c r="J327" s="668">
        <v>0</v>
      </c>
      <c r="K327" s="667">
        <v>0</v>
      </c>
      <c r="L327" s="669">
        <v>0</v>
      </c>
      <c r="M327" s="667">
        <v>0</v>
      </c>
      <c r="N327" s="668">
        <v>0</v>
      </c>
      <c r="O327" s="670"/>
      <c r="P327" s="663">
        <v>81.856969000000007</v>
      </c>
      <c r="Q327" s="664">
        <v>81.244799</v>
      </c>
      <c r="R327" s="665">
        <v>3.8705999999999997E-2</v>
      </c>
      <c r="S327" s="665">
        <v>0</v>
      </c>
      <c r="T327" s="665">
        <v>47.487259999999999</v>
      </c>
      <c r="U327" s="666">
        <v>33.718834000000001</v>
      </c>
      <c r="V327" s="667">
        <v>0</v>
      </c>
      <c r="W327" s="668">
        <v>0</v>
      </c>
      <c r="X327" s="667">
        <v>0</v>
      </c>
      <c r="Y327" s="669">
        <v>0</v>
      </c>
      <c r="Z327" s="667">
        <v>0</v>
      </c>
      <c r="AA327" s="668">
        <v>0</v>
      </c>
      <c r="AB327" s="670"/>
    </row>
    <row r="328" spans="1:28" x14ac:dyDescent="0.3">
      <c r="A328" s="661" t="s">
        <v>544</v>
      </c>
      <c r="B328" s="662"/>
      <c r="C328" s="663">
        <v>253.70361400000002</v>
      </c>
      <c r="D328" s="664">
        <v>250.16260599999998</v>
      </c>
      <c r="E328" s="665">
        <v>0</v>
      </c>
      <c r="F328" s="665">
        <v>0</v>
      </c>
      <c r="G328" s="665">
        <v>105.62849800000001</v>
      </c>
      <c r="H328" s="666">
        <v>144.534108</v>
      </c>
      <c r="I328" s="667">
        <v>0</v>
      </c>
      <c r="J328" s="668">
        <v>0</v>
      </c>
      <c r="K328" s="667">
        <v>0</v>
      </c>
      <c r="L328" s="669">
        <v>0</v>
      </c>
      <c r="M328" s="667">
        <v>0</v>
      </c>
      <c r="N328" s="668">
        <v>0</v>
      </c>
      <c r="O328" s="670"/>
      <c r="P328" s="663">
        <v>431.89400499999999</v>
      </c>
      <c r="Q328" s="664">
        <v>428.94320200000004</v>
      </c>
      <c r="R328" s="665">
        <v>0.103046</v>
      </c>
      <c r="S328" s="665">
        <v>0</v>
      </c>
      <c r="T328" s="665">
        <v>317.826277</v>
      </c>
      <c r="U328" s="666">
        <v>111.013879</v>
      </c>
      <c r="V328" s="667">
        <v>0</v>
      </c>
      <c r="W328" s="668">
        <v>0</v>
      </c>
      <c r="X328" s="667">
        <v>0</v>
      </c>
      <c r="Y328" s="669">
        <v>0</v>
      </c>
      <c r="Z328" s="667">
        <v>0</v>
      </c>
      <c r="AA328" s="668">
        <v>0</v>
      </c>
      <c r="AB328" s="670"/>
    </row>
    <row r="329" spans="1:28" x14ac:dyDescent="0.3">
      <c r="A329" s="661" t="s">
        <v>545</v>
      </c>
      <c r="B329" s="662"/>
      <c r="C329" s="663">
        <v>356.80911900000001</v>
      </c>
      <c r="D329" s="664">
        <v>356.19523300000003</v>
      </c>
      <c r="E329" s="665">
        <v>0</v>
      </c>
      <c r="F329" s="665">
        <v>0</v>
      </c>
      <c r="G329" s="665">
        <v>37.616037999999996</v>
      </c>
      <c r="H329" s="666">
        <v>318.57919500000003</v>
      </c>
      <c r="I329" s="667">
        <v>0</v>
      </c>
      <c r="J329" s="668">
        <v>0</v>
      </c>
      <c r="K329" s="667">
        <v>0</v>
      </c>
      <c r="L329" s="669">
        <v>0</v>
      </c>
      <c r="M329" s="667">
        <v>0</v>
      </c>
      <c r="N329" s="668">
        <v>0</v>
      </c>
      <c r="O329" s="670"/>
      <c r="P329" s="663">
        <v>344.00042100000002</v>
      </c>
      <c r="Q329" s="664">
        <v>343.35429600000003</v>
      </c>
      <c r="R329" s="665">
        <v>2.6677070000000001</v>
      </c>
      <c r="S329" s="665">
        <v>0</v>
      </c>
      <c r="T329" s="665">
        <v>16.692526000000001</v>
      </c>
      <c r="U329" s="666">
        <v>324.14335199999999</v>
      </c>
      <c r="V329" s="667">
        <v>0</v>
      </c>
      <c r="W329" s="668">
        <v>0</v>
      </c>
      <c r="X329" s="667">
        <v>0</v>
      </c>
      <c r="Y329" s="669">
        <v>0</v>
      </c>
      <c r="Z329" s="667">
        <v>0</v>
      </c>
      <c r="AA329" s="668">
        <v>0</v>
      </c>
      <c r="AB329" s="670"/>
    </row>
    <row r="330" spans="1:28" x14ac:dyDescent="0.3">
      <c r="A330" s="673" t="s">
        <v>546</v>
      </c>
      <c r="B330" s="662"/>
      <c r="C330" s="674">
        <v>5.8175400000000002</v>
      </c>
      <c r="D330" s="675">
        <v>5.7746000000000004</v>
      </c>
      <c r="E330" s="676">
        <v>7.9170000000000004E-2</v>
      </c>
      <c r="F330" s="676">
        <v>0</v>
      </c>
      <c r="G330" s="676">
        <v>5.6855730000000007</v>
      </c>
      <c r="H330" s="677">
        <v>9.8569999999999994E-3</v>
      </c>
      <c r="I330" s="678">
        <v>0</v>
      </c>
      <c r="J330" s="679">
        <v>0</v>
      </c>
      <c r="K330" s="678">
        <v>0</v>
      </c>
      <c r="L330" s="680">
        <v>0</v>
      </c>
      <c r="M330" s="678">
        <v>0</v>
      </c>
      <c r="N330" s="679">
        <v>0</v>
      </c>
      <c r="O330" s="681"/>
      <c r="P330" s="674">
        <v>6.0546660000000001</v>
      </c>
      <c r="Q330" s="675">
        <v>5.9319400000000009</v>
      </c>
      <c r="R330" s="676">
        <v>7.9899999999999999E-2</v>
      </c>
      <c r="S330" s="676">
        <v>0</v>
      </c>
      <c r="T330" s="676">
        <v>5.8798929999999991</v>
      </c>
      <c r="U330" s="677">
        <v>5.2047000000000003E-2</v>
      </c>
      <c r="V330" s="678">
        <v>0</v>
      </c>
      <c r="W330" s="679">
        <v>0</v>
      </c>
      <c r="X330" s="678">
        <v>0</v>
      </c>
      <c r="Y330" s="680">
        <v>0</v>
      </c>
      <c r="Z330" s="678">
        <v>0</v>
      </c>
      <c r="AA330" s="679">
        <v>0</v>
      </c>
      <c r="AB330" s="681"/>
    </row>
    <row r="331" spans="1:28" ht="12.5" thickBot="1" x14ac:dyDescent="0.35">
      <c r="A331" s="682" t="s">
        <v>292</v>
      </c>
      <c r="B331" s="683"/>
      <c r="C331" s="684">
        <f t="shared" ref="C331:N331" si="78">+C324+C325+C326+C327+C328+C329+C330</f>
        <v>1717.962501</v>
      </c>
      <c r="D331" s="685">
        <f t="shared" si="78"/>
        <v>1707.1016309999998</v>
      </c>
      <c r="E331" s="686">
        <f t="shared" si="78"/>
        <v>0.299404</v>
      </c>
      <c r="F331" s="686">
        <f t="shared" si="78"/>
        <v>1.380152</v>
      </c>
      <c r="G331" s="686">
        <f t="shared" si="78"/>
        <v>1112.690904</v>
      </c>
      <c r="H331" s="687">
        <f t="shared" si="78"/>
        <v>592.73117100000002</v>
      </c>
      <c r="I331" s="684">
        <f t="shared" si="78"/>
        <v>0</v>
      </c>
      <c r="J331" s="686">
        <f t="shared" si="78"/>
        <v>0</v>
      </c>
      <c r="K331" s="684">
        <f t="shared" si="78"/>
        <v>0</v>
      </c>
      <c r="L331" s="687">
        <f t="shared" si="78"/>
        <v>0</v>
      </c>
      <c r="M331" s="684">
        <f t="shared" si="78"/>
        <v>6.5682590000000003</v>
      </c>
      <c r="N331" s="686">
        <f t="shared" si="78"/>
        <v>2.9871999999999999E-2</v>
      </c>
      <c r="O331" s="688">
        <v>1139.8625569999999</v>
      </c>
      <c r="P331" s="684">
        <f t="shared" ref="P331:AA331" si="79">+P324+P325+P326+P327+P328+P329+P330</f>
        <v>1853.204403</v>
      </c>
      <c r="Q331" s="685">
        <f t="shared" si="79"/>
        <v>1844.983017</v>
      </c>
      <c r="R331" s="686">
        <f t="shared" si="79"/>
        <v>2.8893589999999998</v>
      </c>
      <c r="S331" s="686">
        <f t="shared" si="79"/>
        <v>1.4635480000000001</v>
      </c>
      <c r="T331" s="686">
        <f t="shared" si="79"/>
        <v>1308.0203139999999</v>
      </c>
      <c r="U331" s="687">
        <f t="shared" si="79"/>
        <v>532.83898499999998</v>
      </c>
      <c r="V331" s="684">
        <f t="shared" si="79"/>
        <v>2.0209000000000001E-2</v>
      </c>
      <c r="W331" s="686">
        <f t="shared" si="79"/>
        <v>14.992801</v>
      </c>
      <c r="X331" s="684">
        <f t="shared" si="79"/>
        <v>0</v>
      </c>
      <c r="Y331" s="687">
        <f t="shared" si="79"/>
        <v>0</v>
      </c>
      <c r="Z331" s="684">
        <f t="shared" si="79"/>
        <v>7.6091189999999997</v>
      </c>
      <c r="AA331" s="686">
        <f t="shared" si="79"/>
        <v>4.4287E-2</v>
      </c>
      <c r="AB331" s="688">
        <v>1232.9974259999999</v>
      </c>
    </row>
    <row r="332" spans="1:28" x14ac:dyDescent="0.3">
      <c r="A332" s="651" t="s">
        <v>539</v>
      </c>
      <c r="B332" s="652" t="s">
        <v>586</v>
      </c>
      <c r="C332" s="653">
        <v>5.0040119999999995</v>
      </c>
      <c r="D332" s="654">
        <v>5.0015969999999994</v>
      </c>
      <c r="E332" s="655">
        <v>0</v>
      </c>
      <c r="F332" s="655">
        <v>0</v>
      </c>
      <c r="G332" s="655">
        <v>0</v>
      </c>
      <c r="H332" s="656">
        <v>5.0015969999999994</v>
      </c>
      <c r="I332" s="657">
        <v>0</v>
      </c>
      <c r="J332" s="658">
        <v>0</v>
      </c>
      <c r="K332" s="657">
        <v>0</v>
      </c>
      <c r="L332" s="659">
        <v>0</v>
      </c>
      <c r="M332" s="657">
        <v>0</v>
      </c>
      <c r="N332" s="658">
        <v>0</v>
      </c>
      <c r="O332" s="660"/>
      <c r="P332" s="653">
        <v>1.5709000000000001E-2</v>
      </c>
      <c r="Q332" s="654">
        <v>1.5705E-2</v>
      </c>
      <c r="R332" s="655">
        <v>0</v>
      </c>
      <c r="S332" s="655">
        <v>0</v>
      </c>
      <c r="T332" s="655">
        <v>0</v>
      </c>
      <c r="U332" s="656">
        <v>1.5705E-2</v>
      </c>
      <c r="V332" s="657">
        <v>0</v>
      </c>
      <c r="W332" s="658">
        <v>0</v>
      </c>
      <c r="X332" s="657">
        <v>0</v>
      </c>
      <c r="Y332" s="659">
        <v>0</v>
      </c>
      <c r="Z332" s="657">
        <v>0</v>
      </c>
      <c r="AA332" s="658">
        <v>0</v>
      </c>
      <c r="AB332" s="660"/>
    </row>
    <row r="333" spans="1:28" x14ac:dyDescent="0.3">
      <c r="A333" s="661" t="s">
        <v>541</v>
      </c>
      <c r="B333" s="662"/>
      <c r="C333" s="663">
        <v>566.41299600000002</v>
      </c>
      <c r="D333" s="664">
        <v>566.38547700000004</v>
      </c>
      <c r="E333" s="665">
        <v>0</v>
      </c>
      <c r="F333" s="665">
        <v>0</v>
      </c>
      <c r="G333" s="665">
        <v>0</v>
      </c>
      <c r="H333" s="666">
        <v>566.38547700000004</v>
      </c>
      <c r="I333" s="667">
        <v>0</v>
      </c>
      <c r="J333" s="668">
        <v>0</v>
      </c>
      <c r="K333" s="667">
        <v>0</v>
      </c>
      <c r="L333" s="669">
        <v>0</v>
      </c>
      <c r="M333" s="667">
        <v>9.9999999999999995E-7</v>
      </c>
      <c r="N333" s="668">
        <v>0</v>
      </c>
      <c r="O333" s="670"/>
      <c r="P333" s="663">
        <v>39.676397999999999</v>
      </c>
      <c r="Q333" s="664">
        <v>39.672362</v>
      </c>
      <c r="R333" s="665">
        <v>0.93087500000000001</v>
      </c>
      <c r="S333" s="665">
        <v>0</v>
      </c>
      <c r="T333" s="665">
        <v>0</v>
      </c>
      <c r="U333" s="666">
        <v>38.741487999999997</v>
      </c>
      <c r="V333" s="667">
        <v>0</v>
      </c>
      <c r="W333" s="668">
        <v>0</v>
      </c>
      <c r="X333" s="667">
        <v>0</v>
      </c>
      <c r="Y333" s="669">
        <v>0</v>
      </c>
      <c r="Z333" s="667">
        <v>0</v>
      </c>
      <c r="AA333" s="668">
        <v>0</v>
      </c>
      <c r="AB333" s="670"/>
    </row>
    <row r="334" spans="1:28" x14ac:dyDescent="0.3">
      <c r="A334" s="661" t="s">
        <v>542</v>
      </c>
      <c r="B334" s="662"/>
      <c r="C334" s="663">
        <v>2458.4224359999998</v>
      </c>
      <c r="D334" s="664">
        <v>2458.0743710000002</v>
      </c>
      <c r="E334" s="665">
        <v>0.44027500000000003</v>
      </c>
      <c r="F334" s="665">
        <v>0</v>
      </c>
      <c r="G334" s="665">
        <v>0</v>
      </c>
      <c r="H334" s="666">
        <v>2457.6340950000003</v>
      </c>
      <c r="I334" s="667">
        <v>0</v>
      </c>
      <c r="J334" s="671">
        <v>0</v>
      </c>
      <c r="K334" s="667">
        <v>0</v>
      </c>
      <c r="L334" s="671">
        <v>0</v>
      </c>
      <c r="M334" s="667">
        <v>0</v>
      </c>
      <c r="N334" s="668">
        <v>0</v>
      </c>
      <c r="O334" s="672"/>
      <c r="P334" s="663">
        <v>2420.6967089999998</v>
      </c>
      <c r="Q334" s="664">
        <v>2420.4217229999999</v>
      </c>
      <c r="R334" s="665">
        <v>0.90436099999999997</v>
      </c>
      <c r="S334" s="665">
        <v>0</v>
      </c>
      <c r="T334" s="665">
        <v>0</v>
      </c>
      <c r="U334" s="666">
        <v>2419.5173629999999</v>
      </c>
      <c r="V334" s="667">
        <v>0</v>
      </c>
      <c r="W334" s="671">
        <v>0</v>
      </c>
      <c r="X334" s="667">
        <v>0</v>
      </c>
      <c r="Y334" s="671">
        <v>0</v>
      </c>
      <c r="Z334" s="667">
        <v>6.0999999999999999E-5</v>
      </c>
      <c r="AA334" s="668">
        <v>0</v>
      </c>
      <c r="AB334" s="672"/>
    </row>
    <row r="335" spans="1:28" x14ac:dyDescent="0.3">
      <c r="A335" s="661" t="s">
        <v>543</v>
      </c>
      <c r="B335" s="662"/>
      <c r="C335" s="663">
        <v>63.186644000000001</v>
      </c>
      <c r="D335" s="664">
        <v>63.184863</v>
      </c>
      <c r="E335" s="665">
        <v>0.17611199999999999</v>
      </c>
      <c r="F335" s="665">
        <v>0</v>
      </c>
      <c r="G335" s="665">
        <v>0</v>
      </c>
      <c r="H335" s="666">
        <v>63.008750999999997</v>
      </c>
      <c r="I335" s="667">
        <v>0</v>
      </c>
      <c r="J335" s="668">
        <v>0</v>
      </c>
      <c r="K335" s="667">
        <v>0</v>
      </c>
      <c r="L335" s="669">
        <v>0</v>
      </c>
      <c r="M335" s="667">
        <v>0</v>
      </c>
      <c r="N335" s="668">
        <v>0</v>
      </c>
      <c r="O335" s="670"/>
      <c r="P335" s="663">
        <v>61.794315000000005</v>
      </c>
      <c r="Q335" s="664">
        <v>61.78546399999999</v>
      </c>
      <c r="R335" s="665">
        <v>2.8225259999999999</v>
      </c>
      <c r="S335" s="665">
        <v>0</v>
      </c>
      <c r="T335" s="665">
        <v>0</v>
      </c>
      <c r="U335" s="666">
        <v>58.962937999999994</v>
      </c>
      <c r="V335" s="667">
        <v>0</v>
      </c>
      <c r="W335" s="668">
        <v>0</v>
      </c>
      <c r="X335" s="667">
        <v>0</v>
      </c>
      <c r="Y335" s="669">
        <v>0</v>
      </c>
      <c r="Z335" s="667">
        <v>0</v>
      </c>
      <c r="AA335" s="668">
        <v>0</v>
      </c>
      <c r="AB335" s="670"/>
    </row>
    <row r="336" spans="1:28" x14ac:dyDescent="0.3">
      <c r="A336" s="661" t="s">
        <v>544</v>
      </c>
      <c r="B336" s="662"/>
      <c r="C336" s="663">
        <v>73.960869000000002</v>
      </c>
      <c r="D336" s="664">
        <v>73.948446000000004</v>
      </c>
      <c r="E336" s="665">
        <v>4.657991</v>
      </c>
      <c r="F336" s="665">
        <v>0</v>
      </c>
      <c r="G336" s="665">
        <v>0</v>
      </c>
      <c r="H336" s="666">
        <v>69.290454999999994</v>
      </c>
      <c r="I336" s="667">
        <v>0</v>
      </c>
      <c r="J336" s="668">
        <v>0</v>
      </c>
      <c r="K336" s="667">
        <v>0</v>
      </c>
      <c r="L336" s="669">
        <v>0</v>
      </c>
      <c r="M336" s="667">
        <v>9.9999999999999995E-7</v>
      </c>
      <c r="N336" s="668">
        <v>0</v>
      </c>
      <c r="O336" s="670"/>
      <c r="P336" s="663">
        <v>138.705566</v>
      </c>
      <c r="Q336" s="664">
        <v>138.689998</v>
      </c>
      <c r="R336" s="665">
        <v>0</v>
      </c>
      <c r="S336" s="665">
        <v>0</v>
      </c>
      <c r="T336" s="665">
        <v>47.869534999999999</v>
      </c>
      <c r="U336" s="666">
        <v>90.820462000000006</v>
      </c>
      <c r="V336" s="667">
        <v>0</v>
      </c>
      <c r="W336" s="668">
        <v>0</v>
      </c>
      <c r="X336" s="667">
        <v>0</v>
      </c>
      <c r="Y336" s="669">
        <v>0</v>
      </c>
      <c r="Z336" s="667">
        <v>9.9999999999999995E-7</v>
      </c>
      <c r="AA336" s="668">
        <v>0</v>
      </c>
      <c r="AB336" s="670"/>
    </row>
    <row r="337" spans="1:28" x14ac:dyDescent="0.3">
      <c r="A337" s="661" t="s">
        <v>545</v>
      </c>
      <c r="B337" s="662"/>
      <c r="C337" s="663">
        <v>917.75565900000004</v>
      </c>
      <c r="D337" s="664">
        <v>916.65590299999997</v>
      </c>
      <c r="E337" s="665">
        <v>1.42218</v>
      </c>
      <c r="F337" s="665">
        <v>0</v>
      </c>
      <c r="G337" s="665">
        <v>91.449584000000002</v>
      </c>
      <c r="H337" s="666">
        <v>824.79015599999991</v>
      </c>
      <c r="I337" s="667">
        <v>0</v>
      </c>
      <c r="J337" s="668">
        <v>0</v>
      </c>
      <c r="K337" s="667">
        <v>0</v>
      </c>
      <c r="L337" s="669">
        <v>0</v>
      </c>
      <c r="M337" s="667">
        <v>141.57546199999999</v>
      </c>
      <c r="N337" s="668">
        <v>2.8050000000000002E-3</v>
      </c>
      <c r="O337" s="670"/>
      <c r="P337" s="663">
        <v>984.98974900000007</v>
      </c>
      <c r="Q337" s="664">
        <v>984.90696500000001</v>
      </c>
      <c r="R337" s="665">
        <v>0.91505700000000001</v>
      </c>
      <c r="S337" s="665">
        <v>0</v>
      </c>
      <c r="T337" s="665">
        <v>128.099659</v>
      </c>
      <c r="U337" s="666">
        <v>855.89224800000011</v>
      </c>
      <c r="V337" s="667">
        <v>0</v>
      </c>
      <c r="W337" s="668">
        <v>0</v>
      </c>
      <c r="X337" s="667">
        <v>0</v>
      </c>
      <c r="Y337" s="669">
        <v>0</v>
      </c>
      <c r="Z337" s="667">
        <v>106.69922</v>
      </c>
      <c r="AA337" s="668">
        <v>2.0950000000000001E-3</v>
      </c>
      <c r="AB337" s="670"/>
    </row>
    <row r="338" spans="1:28" x14ac:dyDescent="0.3">
      <c r="A338" s="673" t="s">
        <v>546</v>
      </c>
      <c r="B338" s="662"/>
      <c r="C338" s="674">
        <v>957.20896200000004</v>
      </c>
      <c r="D338" s="675">
        <v>957.05030699999998</v>
      </c>
      <c r="E338" s="676">
        <v>0</v>
      </c>
      <c r="F338" s="676">
        <v>0</v>
      </c>
      <c r="G338" s="676">
        <v>116.07811100000001</v>
      </c>
      <c r="H338" s="677">
        <v>840.97219399999994</v>
      </c>
      <c r="I338" s="678">
        <v>0</v>
      </c>
      <c r="J338" s="679">
        <v>0</v>
      </c>
      <c r="K338" s="678">
        <v>0</v>
      </c>
      <c r="L338" s="680">
        <v>0</v>
      </c>
      <c r="M338" s="678">
        <v>0</v>
      </c>
      <c r="N338" s="679">
        <v>0</v>
      </c>
      <c r="O338" s="681"/>
      <c r="P338" s="674">
        <v>962.5827690000001</v>
      </c>
      <c r="Q338" s="675">
        <v>962.14703600000007</v>
      </c>
      <c r="R338" s="676">
        <v>0.86004999999999998</v>
      </c>
      <c r="S338" s="676">
        <v>0</v>
      </c>
      <c r="T338" s="676">
        <v>165.978475</v>
      </c>
      <c r="U338" s="677">
        <v>795.59255799999994</v>
      </c>
      <c r="V338" s="678">
        <v>0</v>
      </c>
      <c r="W338" s="679">
        <v>0</v>
      </c>
      <c r="X338" s="678">
        <v>0</v>
      </c>
      <c r="Y338" s="680">
        <v>0</v>
      </c>
      <c r="Z338" s="678">
        <v>0</v>
      </c>
      <c r="AA338" s="679">
        <v>0</v>
      </c>
      <c r="AB338" s="681"/>
    </row>
    <row r="339" spans="1:28" ht="12.5" thickBot="1" x14ac:dyDescent="0.35">
      <c r="A339" s="682" t="s">
        <v>292</v>
      </c>
      <c r="B339" s="683"/>
      <c r="C339" s="684">
        <f t="shared" ref="C339:N339" si="80">+C332+C333+C334+C335+C336+C337+C338</f>
        <v>5041.9515779999992</v>
      </c>
      <c r="D339" s="685">
        <f t="shared" si="80"/>
        <v>5040.300964</v>
      </c>
      <c r="E339" s="686">
        <f t="shared" si="80"/>
        <v>6.6965580000000005</v>
      </c>
      <c r="F339" s="686">
        <f t="shared" si="80"/>
        <v>0</v>
      </c>
      <c r="G339" s="686">
        <f t="shared" si="80"/>
        <v>207.52769499999999</v>
      </c>
      <c r="H339" s="687">
        <f t="shared" si="80"/>
        <v>4827.0827250000002</v>
      </c>
      <c r="I339" s="684">
        <f t="shared" si="80"/>
        <v>0</v>
      </c>
      <c r="J339" s="686">
        <f t="shared" si="80"/>
        <v>0</v>
      </c>
      <c r="K339" s="684">
        <f t="shared" si="80"/>
        <v>0</v>
      </c>
      <c r="L339" s="687">
        <f t="shared" si="80"/>
        <v>0</v>
      </c>
      <c r="M339" s="684">
        <f t="shared" si="80"/>
        <v>141.57546399999998</v>
      </c>
      <c r="N339" s="686">
        <f t="shared" si="80"/>
        <v>2.8050000000000002E-3</v>
      </c>
      <c r="O339" s="688">
        <v>157.50147799999996</v>
      </c>
      <c r="P339" s="684">
        <f t="shared" ref="P339:AA339" si="81">+P332+P333+P334+P335+P336+P337+P338</f>
        <v>4608.4612149999994</v>
      </c>
      <c r="Q339" s="685">
        <f t="shared" si="81"/>
        <v>4607.6392530000003</v>
      </c>
      <c r="R339" s="686">
        <f t="shared" si="81"/>
        <v>6.4328690000000002</v>
      </c>
      <c r="S339" s="686">
        <f t="shared" si="81"/>
        <v>0</v>
      </c>
      <c r="T339" s="686">
        <f t="shared" si="81"/>
        <v>341.94766900000002</v>
      </c>
      <c r="U339" s="687">
        <f t="shared" si="81"/>
        <v>4259.542762</v>
      </c>
      <c r="V339" s="684">
        <f t="shared" si="81"/>
        <v>0</v>
      </c>
      <c r="W339" s="686">
        <f t="shared" si="81"/>
        <v>0</v>
      </c>
      <c r="X339" s="684">
        <f t="shared" si="81"/>
        <v>0</v>
      </c>
      <c r="Y339" s="687">
        <f t="shared" si="81"/>
        <v>0</v>
      </c>
      <c r="Z339" s="684">
        <f t="shared" si="81"/>
        <v>106.699282</v>
      </c>
      <c r="AA339" s="686">
        <f t="shared" si="81"/>
        <v>2.0950000000000001E-3</v>
      </c>
      <c r="AB339" s="688">
        <v>94.644999999999996</v>
      </c>
    </row>
    <row r="340" spans="1:28" ht="11.25" customHeight="1" x14ac:dyDescent="0.3">
      <c r="A340" s="651" t="s">
        <v>539</v>
      </c>
      <c r="B340" s="652" t="s">
        <v>587</v>
      </c>
      <c r="C340" s="653">
        <v>59.821135999999989</v>
      </c>
      <c r="D340" s="654">
        <v>59.782398000000001</v>
      </c>
      <c r="E340" s="655">
        <v>1.0879E-2</v>
      </c>
      <c r="F340" s="655">
        <v>0</v>
      </c>
      <c r="G340" s="655">
        <v>59.769155000000005</v>
      </c>
      <c r="H340" s="656">
        <v>2.3639999999999998E-3</v>
      </c>
      <c r="I340" s="657">
        <v>0</v>
      </c>
      <c r="J340" s="658">
        <v>0</v>
      </c>
      <c r="K340" s="657">
        <v>0</v>
      </c>
      <c r="L340" s="659">
        <v>0</v>
      </c>
      <c r="M340" s="657">
        <v>0</v>
      </c>
      <c r="N340" s="658">
        <v>0</v>
      </c>
      <c r="O340" s="660"/>
      <c r="P340" s="653">
        <v>53.435361</v>
      </c>
      <c r="Q340" s="654">
        <v>52.972062000000001</v>
      </c>
      <c r="R340" s="655">
        <v>1.2954000000000002E-2</v>
      </c>
      <c r="S340" s="655">
        <v>0</v>
      </c>
      <c r="T340" s="655">
        <v>52.957436000000001</v>
      </c>
      <c r="U340" s="656">
        <v>1.6719999999999999E-3</v>
      </c>
      <c r="V340" s="657">
        <v>0</v>
      </c>
      <c r="W340" s="658">
        <v>0</v>
      </c>
      <c r="X340" s="657">
        <v>0</v>
      </c>
      <c r="Y340" s="659">
        <v>0</v>
      </c>
      <c r="Z340" s="657">
        <v>0</v>
      </c>
      <c r="AA340" s="658">
        <v>0</v>
      </c>
      <c r="AB340" s="660"/>
    </row>
    <row r="341" spans="1:28" x14ac:dyDescent="0.3">
      <c r="A341" s="661" t="s">
        <v>541</v>
      </c>
      <c r="B341" s="662"/>
      <c r="C341" s="663">
        <v>7.3935919999999999</v>
      </c>
      <c r="D341" s="664">
        <v>7.392074</v>
      </c>
      <c r="E341" s="665">
        <v>1.4200000000000001E-4</v>
      </c>
      <c r="F341" s="665">
        <v>0</v>
      </c>
      <c r="G341" s="665">
        <v>0</v>
      </c>
      <c r="H341" s="666">
        <v>7.3919319999999997</v>
      </c>
      <c r="I341" s="667">
        <v>0</v>
      </c>
      <c r="J341" s="668">
        <v>0</v>
      </c>
      <c r="K341" s="667">
        <v>0</v>
      </c>
      <c r="L341" s="669">
        <v>0</v>
      </c>
      <c r="M341" s="667">
        <v>0</v>
      </c>
      <c r="N341" s="668">
        <v>0</v>
      </c>
      <c r="O341" s="670"/>
      <c r="P341" s="663">
        <v>34.527587000000004</v>
      </c>
      <c r="Q341" s="664">
        <v>34.513639000000005</v>
      </c>
      <c r="R341" s="665">
        <v>0.94437599999999999</v>
      </c>
      <c r="S341" s="665">
        <v>0</v>
      </c>
      <c r="T341" s="665">
        <v>0</v>
      </c>
      <c r="U341" s="666">
        <v>33.569262999999999</v>
      </c>
      <c r="V341" s="667">
        <v>0</v>
      </c>
      <c r="W341" s="668">
        <v>0</v>
      </c>
      <c r="X341" s="667">
        <v>0</v>
      </c>
      <c r="Y341" s="669">
        <v>0</v>
      </c>
      <c r="Z341" s="667">
        <v>0</v>
      </c>
      <c r="AA341" s="668">
        <v>0</v>
      </c>
      <c r="AB341" s="670"/>
    </row>
    <row r="342" spans="1:28" x14ac:dyDescent="0.3">
      <c r="A342" s="661" t="s">
        <v>542</v>
      </c>
      <c r="B342" s="662"/>
      <c r="C342" s="663">
        <v>69.579108000000005</v>
      </c>
      <c r="D342" s="664">
        <v>69.52483500000001</v>
      </c>
      <c r="E342" s="665">
        <v>1.279E-3</v>
      </c>
      <c r="F342" s="665">
        <v>0</v>
      </c>
      <c r="G342" s="665">
        <v>0</v>
      </c>
      <c r="H342" s="666">
        <v>69.523556000000013</v>
      </c>
      <c r="I342" s="667">
        <v>0</v>
      </c>
      <c r="J342" s="671">
        <v>0</v>
      </c>
      <c r="K342" s="667">
        <v>0</v>
      </c>
      <c r="L342" s="671">
        <v>0</v>
      </c>
      <c r="M342" s="667">
        <v>0</v>
      </c>
      <c r="N342" s="668">
        <v>0</v>
      </c>
      <c r="O342" s="672"/>
      <c r="P342" s="663">
        <v>91.235837000000004</v>
      </c>
      <c r="Q342" s="664">
        <v>91.12724200000001</v>
      </c>
      <c r="R342" s="665">
        <v>0.48841900000000005</v>
      </c>
      <c r="S342" s="665">
        <v>0</v>
      </c>
      <c r="T342" s="665">
        <v>19.226794999999999</v>
      </c>
      <c r="U342" s="666">
        <v>71.412030000000001</v>
      </c>
      <c r="V342" s="667">
        <v>0</v>
      </c>
      <c r="W342" s="671">
        <v>0</v>
      </c>
      <c r="X342" s="667">
        <v>0</v>
      </c>
      <c r="Y342" s="671">
        <v>0</v>
      </c>
      <c r="Z342" s="667">
        <v>0</v>
      </c>
      <c r="AA342" s="668">
        <v>0</v>
      </c>
      <c r="AB342" s="672"/>
    </row>
    <row r="343" spans="1:28" x14ac:dyDescent="0.3">
      <c r="A343" s="661" t="s">
        <v>543</v>
      </c>
      <c r="B343" s="662"/>
      <c r="C343" s="663">
        <v>54.926957999999999</v>
      </c>
      <c r="D343" s="664">
        <v>54.848321999999996</v>
      </c>
      <c r="E343" s="665">
        <v>0.52155299999999993</v>
      </c>
      <c r="F343" s="665">
        <v>0</v>
      </c>
      <c r="G343" s="665">
        <v>19.437978000000001</v>
      </c>
      <c r="H343" s="666">
        <v>34.888790999999998</v>
      </c>
      <c r="I343" s="667">
        <v>0</v>
      </c>
      <c r="J343" s="668">
        <v>0</v>
      </c>
      <c r="K343" s="667">
        <v>0</v>
      </c>
      <c r="L343" s="669">
        <v>0</v>
      </c>
      <c r="M343" s="667">
        <v>0</v>
      </c>
      <c r="N343" s="668">
        <v>0</v>
      </c>
      <c r="O343" s="670"/>
      <c r="P343" s="663">
        <v>62.099104999999994</v>
      </c>
      <c r="Q343" s="664">
        <v>61.983900000000006</v>
      </c>
      <c r="R343" s="665">
        <v>0.10628</v>
      </c>
      <c r="S343" s="665">
        <v>0</v>
      </c>
      <c r="T343" s="665">
        <v>26.348533</v>
      </c>
      <c r="U343" s="666">
        <v>35.529086999999997</v>
      </c>
      <c r="V343" s="667">
        <v>0</v>
      </c>
      <c r="W343" s="668">
        <v>0</v>
      </c>
      <c r="X343" s="667">
        <v>0</v>
      </c>
      <c r="Y343" s="669">
        <v>0</v>
      </c>
      <c r="Z343" s="667">
        <v>0</v>
      </c>
      <c r="AA343" s="668">
        <v>0</v>
      </c>
      <c r="AB343" s="670"/>
    </row>
    <row r="344" spans="1:28" x14ac:dyDescent="0.3">
      <c r="A344" s="661" t="s">
        <v>544</v>
      </c>
      <c r="B344" s="662"/>
      <c r="C344" s="663">
        <v>129.85278499999998</v>
      </c>
      <c r="D344" s="664">
        <v>129.659021</v>
      </c>
      <c r="E344" s="665">
        <v>2.5933009999999999</v>
      </c>
      <c r="F344" s="665">
        <v>0</v>
      </c>
      <c r="G344" s="665">
        <v>27.962762000000001</v>
      </c>
      <c r="H344" s="666">
        <v>99.102958000000001</v>
      </c>
      <c r="I344" s="667">
        <v>0</v>
      </c>
      <c r="J344" s="668">
        <v>0</v>
      </c>
      <c r="K344" s="667">
        <v>0</v>
      </c>
      <c r="L344" s="669">
        <v>0</v>
      </c>
      <c r="M344" s="667">
        <v>0</v>
      </c>
      <c r="N344" s="668">
        <v>0</v>
      </c>
      <c r="O344" s="670"/>
      <c r="P344" s="663">
        <v>181.36759000000004</v>
      </c>
      <c r="Q344" s="664">
        <v>179.699183</v>
      </c>
      <c r="R344" s="665">
        <v>11.865621000000001</v>
      </c>
      <c r="S344" s="665">
        <v>0</v>
      </c>
      <c r="T344" s="665">
        <v>53.970919000000002</v>
      </c>
      <c r="U344" s="666">
        <v>115.236794</v>
      </c>
      <c r="V344" s="667">
        <v>0</v>
      </c>
      <c r="W344" s="668">
        <v>0</v>
      </c>
      <c r="X344" s="667">
        <v>0</v>
      </c>
      <c r="Y344" s="669">
        <v>0</v>
      </c>
      <c r="Z344" s="667">
        <v>0</v>
      </c>
      <c r="AA344" s="668">
        <v>0</v>
      </c>
      <c r="AB344" s="670"/>
    </row>
    <row r="345" spans="1:28" x14ac:dyDescent="0.3">
      <c r="A345" s="661" t="s">
        <v>545</v>
      </c>
      <c r="B345" s="662"/>
      <c r="C345" s="663">
        <v>450.81153599999999</v>
      </c>
      <c r="D345" s="664">
        <v>450.15974299999999</v>
      </c>
      <c r="E345" s="665">
        <v>55.800418999999998</v>
      </c>
      <c r="F345" s="665">
        <v>0</v>
      </c>
      <c r="G345" s="665">
        <v>217.24538100000001</v>
      </c>
      <c r="H345" s="666">
        <v>177.20142799999996</v>
      </c>
      <c r="I345" s="667">
        <v>0</v>
      </c>
      <c r="J345" s="668">
        <v>0</v>
      </c>
      <c r="K345" s="667">
        <v>0</v>
      </c>
      <c r="L345" s="669">
        <v>0</v>
      </c>
      <c r="M345" s="667">
        <v>0</v>
      </c>
      <c r="N345" s="668">
        <v>0</v>
      </c>
      <c r="O345" s="670"/>
      <c r="P345" s="663">
        <v>666.55490599999996</v>
      </c>
      <c r="Q345" s="664">
        <v>662.26958500000001</v>
      </c>
      <c r="R345" s="665">
        <v>47.305118</v>
      </c>
      <c r="S345" s="665">
        <v>0</v>
      </c>
      <c r="T345" s="665">
        <v>292.29074799999995</v>
      </c>
      <c r="U345" s="666">
        <v>326.40641199999999</v>
      </c>
      <c r="V345" s="667">
        <v>0</v>
      </c>
      <c r="W345" s="668">
        <v>0</v>
      </c>
      <c r="X345" s="667">
        <v>0</v>
      </c>
      <c r="Y345" s="669">
        <v>0</v>
      </c>
      <c r="Z345" s="667">
        <v>0</v>
      </c>
      <c r="AA345" s="668">
        <v>0</v>
      </c>
      <c r="AB345" s="670"/>
    </row>
    <row r="346" spans="1:28" x14ac:dyDescent="0.3">
      <c r="A346" s="673" t="s">
        <v>546</v>
      </c>
      <c r="B346" s="662"/>
      <c r="C346" s="674">
        <v>161.348623</v>
      </c>
      <c r="D346" s="675">
        <v>159.74296100000001</v>
      </c>
      <c r="E346" s="676">
        <v>16.437085000000007</v>
      </c>
      <c r="F346" s="676">
        <v>0</v>
      </c>
      <c r="G346" s="676">
        <v>138.862776</v>
      </c>
      <c r="H346" s="677">
        <v>5.8258419999999997</v>
      </c>
      <c r="I346" s="678">
        <v>0</v>
      </c>
      <c r="J346" s="679">
        <v>0</v>
      </c>
      <c r="K346" s="678">
        <v>0</v>
      </c>
      <c r="L346" s="680">
        <v>0</v>
      </c>
      <c r="M346" s="678">
        <v>0</v>
      </c>
      <c r="N346" s="679">
        <v>0</v>
      </c>
      <c r="O346" s="681"/>
      <c r="P346" s="674">
        <v>160.44072300000002</v>
      </c>
      <c r="Q346" s="675">
        <v>157.781273</v>
      </c>
      <c r="R346" s="676">
        <v>7.2567720000000016</v>
      </c>
      <c r="S346" s="676">
        <v>0</v>
      </c>
      <c r="T346" s="676">
        <v>117.826543</v>
      </c>
      <c r="U346" s="677">
        <v>34.822763000000002</v>
      </c>
      <c r="V346" s="678">
        <v>0</v>
      </c>
      <c r="W346" s="679">
        <v>0</v>
      </c>
      <c r="X346" s="678">
        <v>0</v>
      </c>
      <c r="Y346" s="680">
        <v>0</v>
      </c>
      <c r="Z346" s="678">
        <v>0</v>
      </c>
      <c r="AA346" s="679">
        <v>0</v>
      </c>
      <c r="AB346" s="681"/>
    </row>
    <row r="347" spans="1:28" ht="12.5" thickBot="1" x14ac:dyDescent="0.35">
      <c r="A347" s="682" t="s">
        <v>292</v>
      </c>
      <c r="B347" s="683"/>
      <c r="C347" s="684">
        <f t="shared" ref="C347:N347" si="82">+C340+C341+C342+C343+C344+C345+C346</f>
        <v>933.73373800000002</v>
      </c>
      <c r="D347" s="685">
        <f t="shared" si="82"/>
        <v>931.10935400000005</v>
      </c>
      <c r="E347" s="686">
        <f t="shared" si="82"/>
        <v>75.364658000000006</v>
      </c>
      <c r="F347" s="686">
        <f t="shared" si="82"/>
        <v>0</v>
      </c>
      <c r="G347" s="686">
        <f t="shared" si="82"/>
        <v>463.278052</v>
      </c>
      <c r="H347" s="687">
        <f t="shared" si="82"/>
        <v>393.936871</v>
      </c>
      <c r="I347" s="684">
        <f t="shared" si="82"/>
        <v>0</v>
      </c>
      <c r="J347" s="686">
        <f t="shared" si="82"/>
        <v>0</v>
      </c>
      <c r="K347" s="684">
        <f t="shared" si="82"/>
        <v>0</v>
      </c>
      <c r="L347" s="687">
        <f t="shared" si="82"/>
        <v>0</v>
      </c>
      <c r="M347" s="684">
        <f t="shared" si="82"/>
        <v>0</v>
      </c>
      <c r="N347" s="686">
        <f t="shared" si="82"/>
        <v>0</v>
      </c>
      <c r="O347" s="688">
        <v>423.70531099999999</v>
      </c>
      <c r="P347" s="684">
        <f t="shared" ref="P347:AA347" si="83">+P340+P341+P342+P343+P344+P345+P346</f>
        <v>1249.6611089999999</v>
      </c>
      <c r="Q347" s="685">
        <f t="shared" si="83"/>
        <v>1240.346884</v>
      </c>
      <c r="R347" s="686">
        <f t="shared" si="83"/>
        <v>67.97954</v>
      </c>
      <c r="S347" s="686">
        <f t="shared" si="83"/>
        <v>0</v>
      </c>
      <c r="T347" s="686">
        <f t="shared" si="83"/>
        <v>562.62097399999993</v>
      </c>
      <c r="U347" s="687">
        <f t="shared" si="83"/>
        <v>616.97802100000001</v>
      </c>
      <c r="V347" s="684">
        <f t="shared" si="83"/>
        <v>0</v>
      </c>
      <c r="W347" s="686">
        <f t="shared" si="83"/>
        <v>0</v>
      </c>
      <c r="X347" s="684">
        <f t="shared" si="83"/>
        <v>0</v>
      </c>
      <c r="Y347" s="687">
        <f t="shared" si="83"/>
        <v>0</v>
      </c>
      <c r="Z347" s="684">
        <f t="shared" si="83"/>
        <v>0</v>
      </c>
      <c r="AA347" s="686">
        <f t="shared" si="83"/>
        <v>0</v>
      </c>
      <c r="AB347" s="688">
        <v>588.72412600000007</v>
      </c>
    </row>
    <row r="348" spans="1:28" x14ac:dyDescent="0.3">
      <c r="A348" s="651" t="s">
        <v>539</v>
      </c>
      <c r="B348" s="652" t="s">
        <v>588</v>
      </c>
      <c r="C348" s="653">
        <v>274.0222</v>
      </c>
      <c r="D348" s="654">
        <v>264.35824400000001</v>
      </c>
      <c r="E348" s="655">
        <v>0</v>
      </c>
      <c r="F348" s="655">
        <v>0</v>
      </c>
      <c r="G348" s="655">
        <v>77.515001999999996</v>
      </c>
      <c r="H348" s="656">
        <v>186.843242</v>
      </c>
      <c r="I348" s="657">
        <v>0</v>
      </c>
      <c r="J348" s="658">
        <v>0</v>
      </c>
      <c r="K348" s="657">
        <v>0</v>
      </c>
      <c r="L348" s="659">
        <v>0</v>
      </c>
      <c r="M348" s="657">
        <v>22.776344000000002</v>
      </c>
      <c r="N348" s="658">
        <v>0.14255200000000001</v>
      </c>
      <c r="O348" s="660"/>
      <c r="P348" s="653">
        <v>144.801863</v>
      </c>
      <c r="Q348" s="654">
        <v>134.51380599999999</v>
      </c>
      <c r="R348" s="655">
        <v>0</v>
      </c>
      <c r="S348" s="655">
        <v>0</v>
      </c>
      <c r="T348" s="655">
        <v>9.7199259999999992</v>
      </c>
      <c r="U348" s="656">
        <v>124.79387999999999</v>
      </c>
      <c r="V348" s="657">
        <v>0</v>
      </c>
      <c r="W348" s="658">
        <v>0</v>
      </c>
      <c r="X348" s="657">
        <v>0</v>
      </c>
      <c r="Y348" s="659">
        <v>0</v>
      </c>
      <c r="Z348" s="657">
        <v>25.153461</v>
      </c>
      <c r="AA348" s="658">
        <v>0.12872</v>
      </c>
      <c r="AB348" s="660"/>
    </row>
    <row r="349" spans="1:28" x14ac:dyDescent="0.3">
      <c r="A349" s="661" t="s">
        <v>541</v>
      </c>
      <c r="B349" s="662"/>
      <c r="C349" s="663">
        <v>1132.0938209999999</v>
      </c>
      <c r="D349" s="664">
        <v>1121.170685</v>
      </c>
      <c r="E349" s="665">
        <v>0</v>
      </c>
      <c r="F349" s="665">
        <v>0</v>
      </c>
      <c r="G349" s="665">
        <v>998.14387899999997</v>
      </c>
      <c r="H349" s="666">
        <v>123.02680599999999</v>
      </c>
      <c r="I349" s="667">
        <v>0</v>
      </c>
      <c r="J349" s="668">
        <v>0</v>
      </c>
      <c r="K349" s="667">
        <v>0</v>
      </c>
      <c r="L349" s="669">
        <v>0</v>
      </c>
      <c r="M349" s="667">
        <v>90.497737999999998</v>
      </c>
      <c r="N349" s="668">
        <v>1.77973</v>
      </c>
      <c r="O349" s="670"/>
      <c r="P349" s="663">
        <v>520.9509129999999</v>
      </c>
      <c r="Q349" s="664">
        <v>505.66873300000003</v>
      </c>
      <c r="R349" s="665">
        <v>0</v>
      </c>
      <c r="S349" s="665">
        <v>0</v>
      </c>
      <c r="T349" s="665">
        <v>375.72081500000002</v>
      </c>
      <c r="U349" s="666">
        <v>129.94791800000002</v>
      </c>
      <c r="V349" s="667">
        <v>0</v>
      </c>
      <c r="W349" s="668">
        <v>0</v>
      </c>
      <c r="X349" s="667">
        <v>0</v>
      </c>
      <c r="Y349" s="669">
        <v>0</v>
      </c>
      <c r="Z349" s="667">
        <v>93.414293999999998</v>
      </c>
      <c r="AA349" s="668">
        <v>0.94460599999999995</v>
      </c>
      <c r="AB349" s="670"/>
    </row>
    <row r="350" spans="1:28" x14ac:dyDescent="0.3">
      <c r="A350" s="661" t="s">
        <v>542</v>
      </c>
      <c r="B350" s="662"/>
      <c r="C350" s="663">
        <v>12.822168000000001</v>
      </c>
      <c r="D350" s="664">
        <v>5.3261250000000002</v>
      </c>
      <c r="E350" s="665">
        <v>0</v>
      </c>
      <c r="F350" s="665">
        <v>0</v>
      </c>
      <c r="G350" s="665">
        <v>3.2122630000000001</v>
      </c>
      <c r="H350" s="666">
        <v>2.1138620000000001</v>
      </c>
      <c r="I350" s="667">
        <v>0</v>
      </c>
      <c r="J350" s="671">
        <v>0</v>
      </c>
      <c r="K350" s="667">
        <v>0</v>
      </c>
      <c r="L350" s="671">
        <v>0</v>
      </c>
      <c r="M350" s="667">
        <v>9.9999999999999995E-7</v>
      </c>
      <c r="N350" s="668">
        <v>0</v>
      </c>
      <c r="O350" s="672"/>
      <c r="P350" s="663">
        <v>8.5948100000000007</v>
      </c>
      <c r="Q350" s="664">
        <v>7.15</v>
      </c>
      <c r="R350" s="665">
        <v>0</v>
      </c>
      <c r="S350" s="665">
        <v>0</v>
      </c>
      <c r="T350" s="665">
        <v>0</v>
      </c>
      <c r="U350" s="666">
        <v>7.15</v>
      </c>
      <c r="V350" s="667">
        <v>0</v>
      </c>
      <c r="W350" s="671">
        <v>0</v>
      </c>
      <c r="X350" s="667">
        <v>0</v>
      </c>
      <c r="Y350" s="671">
        <v>0</v>
      </c>
      <c r="Z350" s="667">
        <v>0</v>
      </c>
      <c r="AA350" s="668">
        <v>0</v>
      </c>
      <c r="AB350" s="672"/>
    </row>
    <row r="351" spans="1:28" x14ac:dyDescent="0.3">
      <c r="A351" s="661" t="s">
        <v>543</v>
      </c>
      <c r="B351" s="662"/>
      <c r="C351" s="663">
        <v>14.914490000000001</v>
      </c>
      <c r="D351" s="664">
        <v>13.939489999999999</v>
      </c>
      <c r="E351" s="665">
        <v>0</v>
      </c>
      <c r="F351" s="665">
        <v>0</v>
      </c>
      <c r="G351" s="665">
        <v>0</v>
      </c>
      <c r="H351" s="666">
        <v>13.939489999999999</v>
      </c>
      <c r="I351" s="667">
        <v>0</v>
      </c>
      <c r="J351" s="668">
        <v>0</v>
      </c>
      <c r="K351" s="667">
        <v>0</v>
      </c>
      <c r="L351" s="669">
        <v>0</v>
      </c>
      <c r="M351" s="667">
        <v>0</v>
      </c>
      <c r="N351" s="668">
        <v>0</v>
      </c>
      <c r="O351" s="670"/>
      <c r="P351" s="663">
        <v>49.443607999999998</v>
      </c>
      <c r="Q351" s="664">
        <v>47.964026000000004</v>
      </c>
      <c r="R351" s="665">
        <v>0</v>
      </c>
      <c r="S351" s="665">
        <v>0</v>
      </c>
      <c r="T351" s="665">
        <v>0</v>
      </c>
      <c r="U351" s="666">
        <v>47.964026000000004</v>
      </c>
      <c r="V351" s="667">
        <v>0</v>
      </c>
      <c r="W351" s="668">
        <v>0</v>
      </c>
      <c r="X351" s="667">
        <v>0</v>
      </c>
      <c r="Y351" s="669">
        <v>0</v>
      </c>
      <c r="Z351" s="667">
        <v>0</v>
      </c>
      <c r="AA351" s="668">
        <v>0</v>
      </c>
      <c r="AB351" s="670"/>
    </row>
    <row r="352" spans="1:28" x14ac:dyDescent="0.3">
      <c r="A352" s="661" t="s">
        <v>544</v>
      </c>
      <c r="B352" s="662"/>
      <c r="C352" s="663">
        <v>147.09427099999999</v>
      </c>
      <c r="D352" s="664">
        <v>145.72237100000001</v>
      </c>
      <c r="E352" s="665">
        <v>0</v>
      </c>
      <c r="F352" s="665">
        <v>0</v>
      </c>
      <c r="G352" s="665">
        <v>0</v>
      </c>
      <c r="H352" s="666">
        <v>145.72237100000001</v>
      </c>
      <c r="I352" s="667">
        <v>0</v>
      </c>
      <c r="J352" s="668">
        <v>0</v>
      </c>
      <c r="K352" s="667">
        <v>0</v>
      </c>
      <c r="L352" s="669">
        <v>0</v>
      </c>
      <c r="M352" s="667">
        <v>3.0000000000000001E-6</v>
      </c>
      <c r="N352" s="668">
        <v>0</v>
      </c>
      <c r="O352" s="670"/>
      <c r="P352" s="663">
        <v>96.176693</v>
      </c>
      <c r="Q352" s="664">
        <v>95.314693000000005</v>
      </c>
      <c r="R352" s="665">
        <v>0</v>
      </c>
      <c r="S352" s="665">
        <v>0</v>
      </c>
      <c r="T352" s="665">
        <v>0</v>
      </c>
      <c r="U352" s="666">
        <v>95.314693000000005</v>
      </c>
      <c r="V352" s="667">
        <v>0</v>
      </c>
      <c r="W352" s="668">
        <v>0</v>
      </c>
      <c r="X352" s="667">
        <v>0</v>
      </c>
      <c r="Y352" s="669">
        <v>0</v>
      </c>
      <c r="Z352" s="667">
        <v>4.9375960000000001</v>
      </c>
      <c r="AA352" s="668">
        <v>1.2E-4</v>
      </c>
      <c r="AB352" s="670"/>
    </row>
    <row r="353" spans="1:28" x14ac:dyDescent="0.3">
      <c r="A353" s="661" t="s">
        <v>545</v>
      </c>
      <c r="B353" s="662"/>
      <c r="C353" s="663">
        <v>619.737662</v>
      </c>
      <c r="D353" s="664">
        <v>613.769274</v>
      </c>
      <c r="E353" s="665">
        <v>0</v>
      </c>
      <c r="F353" s="665">
        <v>0</v>
      </c>
      <c r="G353" s="665">
        <v>37.129258999999998</v>
      </c>
      <c r="H353" s="666">
        <v>576.64001499999995</v>
      </c>
      <c r="I353" s="667">
        <v>0</v>
      </c>
      <c r="J353" s="668">
        <v>0</v>
      </c>
      <c r="K353" s="667">
        <v>0</v>
      </c>
      <c r="L353" s="669">
        <v>0</v>
      </c>
      <c r="M353" s="667">
        <v>123.44091299999999</v>
      </c>
      <c r="N353" s="668">
        <v>0.333341</v>
      </c>
      <c r="O353" s="670"/>
      <c r="P353" s="663">
        <v>585.03729599999997</v>
      </c>
      <c r="Q353" s="664">
        <v>579.00812700000006</v>
      </c>
      <c r="R353" s="665">
        <v>0</v>
      </c>
      <c r="S353" s="665">
        <v>0</v>
      </c>
      <c r="T353" s="665">
        <v>26.537244999999999</v>
      </c>
      <c r="U353" s="666">
        <v>552.47088200000007</v>
      </c>
      <c r="V353" s="667">
        <v>0</v>
      </c>
      <c r="W353" s="668">
        <v>0</v>
      </c>
      <c r="X353" s="667">
        <v>0</v>
      </c>
      <c r="Y353" s="669">
        <v>0</v>
      </c>
      <c r="Z353" s="667">
        <v>103.250485</v>
      </c>
      <c r="AA353" s="668">
        <v>0.36715999999999999</v>
      </c>
      <c r="AB353" s="670"/>
    </row>
    <row r="354" spans="1:28" x14ac:dyDescent="0.3">
      <c r="A354" s="673" t="s">
        <v>546</v>
      </c>
      <c r="B354" s="662"/>
      <c r="C354" s="674">
        <v>35.687111000000002</v>
      </c>
      <c r="D354" s="675">
        <v>27.734961999999999</v>
      </c>
      <c r="E354" s="676">
        <v>0</v>
      </c>
      <c r="F354" s="676">
        <v>0</v>
      </c>
      <c r="G354" s="676">
        <v>25.325942999999999</v>
      </c>
      <c r="H354" s="677">
        <v>2.4090189999999998</v>
      </c>
      <c r="I354" s="678">
        <v>0</v>
      </c>
      <c r="J354" s="679">
        <v>0</v>
      </c>
      <c r="K354" s="678">
        <v>0</v>
      </c>
      <c r="L354" s="680">
        <v>0</v>
      </c>
      <c r="M354" s="678">
        <v>71.044942000000006</v>
      </c>
      <c r="N354" s="679">
        <v>5.7872089999999998</v>
      </c>
      <c r="O354" s="681"/>
      <c r="P354" s="674">
        <v>57.078670000000002</v>
      </c>
      <c r="Q354" s="675">
        <v>47.766935999999994</v>
      </c>
      <c r="R354" s="676">
        <v>2.516648</v>
      </c>
      <c r="S354" s="676">
        <v>0</v>
      </c>
      <c r="T354" s="676">
        <v>36.204453000000001</v>
      </c>
      <c r="U354" s="677">
        <v>9.0458350000000003</v>
      </c>
      <c r="V354" s="678">
        <v>0</v>
      </c>
      <c r="W354" s="679">
        <v>0</v>
      </c>
      <c r="X354" s="678">
        <v>0</v>
      </c>
      <c r="Y354" s="680">
        <v>0</v>
      </c>
      <c r="Z354" s="678">
        <v>62.995550000000001</v>
      </c>
      <c r="AA354" s="679">
        <v>2.5444999999999999E-2</v>
      </c>
      <c r="AB354" s="681"/>
    </row>
    <row r="355" spans="1:28" ht="12.5" thickBot="1" x14ac:dyDescent="0.35">
      <c r="A355" s="682" t="s">
        <v>292</v>
      </c>
      <c r="B355" s="683"/>
      <c r="C355" s="684">
        <f t="shared" ref="C355:N355" si="84">+C348+C349+C350+C351+C352+C353+C354</f>
        <v>2236.3717229999997</v>
      </c>
      <c r="D355" s="685">
        <f t="shared" si="84"/>
        <v>2192.0211510000004</v>
      </c>
      <c r="E355" s="686">
        <f t="shared" si="84"/>
        <v>0</v>
      </c>
      <c r="F355" s="686">
        <f t="shared" si="84"/>
        <v>0</v>
      </c>
      <c r="G355" s="686">
        <f t="shared" si="84"/>
        <v>1141.3263460000001</v>
      </c>
      <c r="H355" s="687">
        <f t="shared" si="84"/>
        <v>1050.6948049999999</v>
      </c>
      <c r="I355" s="684">
        <f t="shared" si="84"/>
        <v>0</v>
      </c>
      <c r="J355" s="686">
        <f t="shared" si="84"/>
        <v>0</v>
      </c>
      <c r="K355" s="684">
        <f t="shared" si="84"/>
        <v>0</v>
      </c>
      <c r="L355" s="687">
        <f t="shared" si="84"/>
        <v>0</v>
      </c>
      <c r="M355" s="684">
        <f t="shared" si="84"/>
        <v>307.75994099999997</v>
      </c>
      <c r="N355" s="686">
        <f t="shared" si="84"/>
        <v>8.0428320000000006</v>
      </c>
      <c r="O355" s="688">
        <v>1539.5112839999999</v>
      </c>
      <c r="P355" s="684">
        <f t="shared" ref="P355:AA355" si="85">+P348+P349+P350+P351+P352+P353+P354</f>
        <v>1462.0838530000001</v>
      </c>
      <c r="Q355" s="685">
        <f t="shared" si="85"/>
        <v>1417.386321</v>
      </c>
      <c r="R355" s="686">
        <f t="shared" si="85"/>
        <v>2.516648</v>
      </c>
      <c r="S355" s="686">
        <f t="shared" si="85"/>
        <v>0</v>
      </c>
      <c r="T355" s="686">
        <f t="shared" si="85"/>
        <v>448.18243899999999</v>
      </c>
      <c r="U355" s="687">
        <f t="shared" si="85"/>
        <v>966.6872340000001</v>
      </c>
      <c r="V355" s="684">
        <f t="shared" si="85"/>
        <v>0</v>
      </c>
      <c r="W355" s="686">
        <f t="shared" si="85"/>
        <v>0</v>
      </c>
      <c r="X355" s="684">
        <f t="shared" si="85"/>
        <v>0</v>
      </c>
      <c r="Y355" s="687">
        <f t="shared" si="85"/>
        <v>0</v>
      </c>
      <c r="Z355" s="684">
        <f t="shared" si="85"/>
        <v>289.75138599999997</v>
      </c>
      <c r="AA355" s="686">
        <f t="shared" si="85"/>
        <v>1.4660509999999998</v>
      </c>
      <c r="AB355" s="688">
        <v>747.07952099999977</v>
      </c>
    </row>
    <row r="356" spans="1:28" x14ac:dyDescent="0.3">
      <c r="A356" s="651" t="s">
        <v>539</v>
      </c>
      <c r="B356" s="652" t="s">
        <v>589</v>
      </c>
      <c r="C356" s="653">
        <v>86.791555999998764</v>
      </c>
      <c r="D356" s="654">
        <v>86.663004999999885</v>
      </c>
      <c r="E356" s="655">
        <v>4.5880089999999996</v>
      </c>
      <c r="F356" s="655">
        <v>0</v>
      </c>
      <c r="G356" s="655">
        <v>17.931257999999843</v>
      </c>
      <c r="H356" s="656">
        <v>64.143739999999752</v>
      </c>
      <c r="I356" s="657">
        <v>2.1800000000000001E-4</v>
      </c>
      <c r="J356" s="658">
        <v>9.9193000000000003E-2</v>
      </c>
      <c r="K356" s="657">
        <v>105.389049</v>
      </c>
      <c r="L356" s="659">
        <v>565.61086</v>
      </c>
      <c r="M356" s="657">
        <v>14.999999999999773</v>
      </c>
      <c r="N356" s="658">
        <v>0</v>
      </c>
      <c r="O356" s="660"/>
      <c r="P356" s="653">
        <v>435.94597400000021</v>
      </c>
      <c r="Q356" s="654">
        <v>435.85505300000068</v>
      </c>
      <c r="R356" s="655">
        <v>0</v>
      </c>
      <c r="S356" s="655">
        <v>0</v>
      </c>
      <c r="T356" s="655">
        <v>11.675765999999953</v>
      </c>
      <c r="U356" s="656">
        <v>424.17929000000004</v>
      </c>
      <c r="V356" s="657">
        <v>0</v>
      </c>
      <c r="W356" s="658">
        <v>0</v>
      </c>
      <c r="X356" s="657">
        <v>0</v>
      </c>
      <c r="Y356" s="659">
        <v>0</v>
      </c>
      <c r="Z356" s="657">
        <v>0</v>
      </c>
      <c r="AA356" s="658">
        <v>0</v>
      </c>
      <c r="AB356" s="660"/>
    </row>
    <row r="357" spans="1:28" ht="12.75" customHeight="1" x14ac:dyDescent="0.3">
      <c r="A357" s="661" t="s">
        <v>541</v>
      </c>
      <c r="B357" s="662"/>
      <c r="C357" s="663">
        <v>27.606288000000859</v>
      </c>
      <c r="D357" s="664">
        <v>24.21453400000064</v>
      </c>
      <c r="E357" s="665">
        <v>0.2241159999998672</v>
      </c>
      <c r="F357" s="665">
        <v>0</v>
      </c>
      <c r="G357" s="665">
        <v>23.991402999999536</v>
      </c>
      <c r="H357" s="666">
        <v>9.9999988378840499E-7</v>
      </c>
      <c r="I357" s="667">
        <v>0.38668999999999998</v>
      </c>
      <c r="J357" s="668">
        <v>3.388271</v>
      </c>
      <c r="K357" s="667">
        <v>0</v>
      </c>
      <c r="L357" s="669">
        <v>0</v>
      </c>
      <c r="M357" s="667">
        <v>20.00021100000049</v>
      </c>
      <c r="N357" s="668">
        <v>9.9999999991773336E-7</v>
      </c>
      <c r="O357" s="670"/>
      <c r="P357" s="663">
        <v>33.162669999998798</v>
      </c>
      <c r="Q357" s="664">
        <v>32.766778999999588</v>
      </c>
      <c r="R357" s="665">
        <v>-1.0000002248489182E-6</v>
      </c>
      <c r="S357" s="665">
        <v>0</v>
      </c>
      <c r="T357" s="665">
        <v>32.766779000000042</v>
      </c>
      <c r="U357" s="666">
        <v>-9.9999988378840499E-7</v>
      </c>
      <c r="V357" s="667">
        <v>2.6799590000000002</v>
      </c>
      <c r="W357" s="668">
        <v>7.1903009999999998</v>
      </c>
      <c r="X357" s="667">
        <v>0</v>
      </c>
      <c r="Y357" s="669">
        <v>0</v>
      </c>
      <c r="Z357" s="667">
        <v>0</v>
      </c>
      <c r="AA357" s="668">
        <v>9.9999999991773336E-7</v>
      </c>
      <c r="AB357" s="670"/>
    </row>
    <row r="358" spans="1:28" ht="12.75" customHeight="1" x14ac:dyDescent="0.3">
      <c r="A358" s="661" t="s">
        <v>542</v>
      </c>
      <c r="B358" s="662"/>
      <c r="C358" s="663">
        <v>9.9207640000004176</v>
      </c>
      <c r="D358" s="664">
        <v>9.7688630000002377</v>
      </c>
      <c r="E358" s="665">
        <v>9.8570150000000467</v>
      </c>
      <c r="F358" s="665">
        <v>0</v>
      </c>
      <c r="G358" s="665">
        <v>6.0604000000239466E-2</v>
      </c>
      <c r="H358" s="666">
        <v>0</v>
      </c>
      <c r="I358" s="667">
        <v>5.2546530000000002</v>
      </c>
      <c r="J358" s="671">
        <v>14.172924</v>
      </c>
      <c r="K358" s="667">
        <v>140.87184099999999</v>
      </c>
      <c r="L358" s="671">
        <v>2380</v>
      </c>
      <c r="M358" s="667">
        <v>0</v>
      </c>
      <c r="N358" s="668">
        <v>0</v>
      </c>
      <c r="O358" s="672"/>
      <c r="P358" s="663">
        <v>23.188881999999467</v>
      </c>
      <c r="Q358" s="664">
        <v>23.18034500000158</v>
      </c>
      <c r="R358" s="665">
        <v>2.7441879999998946</v>
      </c>
      <c r="S358" s="665">
        <v>0</v>
      </c>
      <c r="T358" s="665">
        <v>8.7828589999999167</v>
      </c>
      <c r="U358" s="666">
        <v>11.653295000000071</v>
      </c>
      <c r="V358" s="667">
        <v>1.8468009999999999</v>
      </c>
      <c r="W358" s="671">
        <v>5.7881619999999998</v>
      </c>
      <c r="X358" s="667">
        <v>124.55523100000001</v>
      </c>
      <c r="Y358" s="671">
        <v>2391.0120000000002</v>
      </c>
      <c r="Z358" s="667">
        <v>9.9999999747524271E-7</v>
      </c>
      <c r="AA358" s="668">
        <v>0</v>
      </c>
      <c r="AB358" s="672"/>
    </row>
    <row r="359" spans="1:28" ht="12.75" customHeight="1" x14ac:dyDescent="0.3">
      <c r="A359" s="661" t="s">
        <v>543</v>
      </c>
      <c r="B359" s="662"/>
      <c r="C359" s="663">
        <v>301.90073999999913</v>
      </c>
      <c r="D359" s="664">
        <v>298.16267600000174</v>
      </c>
      <c r="E359" s="665">
        <v>3.7269119999998566</v>
      </c>
      <c r="F359" s="665">
        <v>0</v>
      </c>
      <c r="G359" s="665">
        <v>16.033486000000266</v>
      </c>
      <c r="H359" s="666">
        <v>282.12919000000011</v>
      </c>
      <c r="I359" s="667">
        <v>6.5172049999999997</v>
      </c>
      <c r="J359" s="668">
        <v>244.148516</v>
      </c>
      <c r="K359" s="667">
        <v>6.7342820000000003</v>
      </c>
      <c r="L359" s="669">
        <v>13.318</v>
      </c>
      <c r="M359" s="667">
        <v>0</v>
      </c>
      <c r="N359" s="668">
        <v>0</v>
      </c>
      <c r="O359" s="670"/>
      <c r="P359" s="663">
        <v>309.72461900000008</v>
      </c>
      <c r="Q359" s="664">
        <v>306.71897799999988</v>
      </c>
      <c r="R359" s="665">
        <v>4.3240020000000072</v>
      </c>
      <c r="S359" s="665">
        <v>0</v>
      </c>
      <c r="T359" s="665">
        <v>18.871114999999463</v>
      </c>
      <c r="U359" s="666">
        <v>286.50922500000024</v>
      </c>
      <c r="V359" s="667">
        <v>375.794938</v>
      </c>
      <c r="W359" s="668">
        <v>6322.9805699999997</v>
      </c>
      <c r="X359" s="667">
        <v>2.0211440000000001</v>
      </c>
      <c r="Y359" s="669">
        <v>2.306</v>
      </c>
      <c r="Z359" s="667">
        <v>0</v>
      </c>
      <c r="AA359" s="668">
        <v>0</v>
      </c>
      <c r="AB359" s="670"/>
    </row>
    <row r="360" spans="1:28" ht="12.75" customHeight="1" x14ac:dyDescent="0.3">
      <c r="A360" s="661" t="s">
        <v>544</v>
      </c>
      <c r="B360" s="662"/>
      <c r="C360" s="663">
        <v>880.06130399999893</v>
      </c>
      <c r="D360" s="664">
        <v>873.66943000000538</v>
      </c>
      <c r="E360" s="665">
        <v>2.8266959999999699</v>
      </c>
      <c r="F360" s="665">
        <v>0</v>
      </c>
      <c r="G360" s="665">
        <v>686.45476600000165</v>
      </c>
      <c r="H360" s="666">
        <v>187.21466099999998</v>
      </c>
      <c r="I360" s="667">
        <v>540.46356600000001</v>
      </c>
      <c r="J360" s="668">
        <v>6089.2927590000008</v>
      </c>
      <c r="K360" s="667">
        <v>0</v>
      </c>
      <c r="L360" s="669">
        <v>0</v>
      </c>
      <c r="M360" s="667">
        <v>-1.0000000543186616E-6</v>
      </c>
      <c r="N360" s="668">
        <v>0</v>
      </c>
      <c r="O360" s="670"/>
      <c r="P360" s="663">
        <v>998.42238399999769</v>
      </c>
      <c r="Q360" s="664">
        <v>989.08574499999668</v>
      </c>
      <c r="R360" s="665">
        <v>25.523279000000116</v>
      </c>
      <c r="S360" s="665">
        <v>0</v>
      </c>
      <c r="T360" s="665">
        <v>784.9797580000004</v>
      </c>
      <c r="U360" s="666">
        <v>187.75088299999697</v>
      </c>
      <c r="V360" s="667">
        <v>0</v>
      </c>
      <c r="W360" s="668">
        <v>0</v>
      </c>
      <c r="X360" s="667">
        <v>0</v>
      </c>
      <c r="Y360" s="669">
        <v>0</v>
      </c>
      <c r="Z360" s="667">
        <v>0</v>
      </c>
      <c r="AA360" s="668">
        <v>0</v>
      </c>
      <c r="AB360" s="670"/>
    </row>
    <row r="361" spans="1:28" ht="12.75" customHeight="1" x14ac:dyDescent="0.3">
      <c r="A361" s="661" t="s">
        <v>545</v>
      </c>
      <c r="B361" s="662"/>
      <c r="C361" s="663">
        <v>680.14130800000567</v>
      </c>
      <c r="D361" s="664">
        <v>651.382503000008</v>
      </c>
      <c r="E361" s="665">
        <v>136.78039200000012</v>
      </c>
      <c r="F361" s="665">
        <v>0</v>
      </c>
      <c r="G361" s="665">
        <v>426.78502799999478</v>
      </c>
      <c r="H361" s="666">
        <v>97.335583999996743</v>
      </c>
      <c r="I361" s="667">
        <v>45.083255999999999</v>
      </c>
      <c r="J361" s="668">
        <v>862.733116</v>
      </c>
      <c r="K361" s="667">
        <v>7.0689999999999998E-3</v>
      </c>
      <c r="L361" s="669">
        <v>0.53931899999999999</v>
      </c>
      <c r="M361" s="667">
        <v>0</v>
      </c>
      <c r="N361" s="668">
        <v>1.0000000003618226E-6</v>
      </c>
      <c r="O361" s="670"/>
      <c r="P361" s="663">
        <v>685.30930300000182</v>
      </c>
      <c r="Q361" s="664">
        <v>684.2461509999921</v>
      </c>
      <c r="R361" s="665">
        <v>15.170918000000029</v>
      </c>
      <c r="S361" s="665">
        <v>0</v>
      </c>
      <c r="T361" s="665">
        <v>425.29493800000273</v>
      </c>
      <c r="U361" s="666">
        <v>244.59891900000002</v>
      </c>
      <c r="V361" s="667">
        <v>61.081699</v>
      </c>
      <c r="W361" s="668">
        <v>849.74460499999998</v>
      </c>
      <c r="X361" s="667">
        <v>4.9360000000000003E-3</v>
      </c>
      <c r="Y361" s="669">
        <v>0.502139</v>
      </c>
      <c r="Z361" s="667">
        <v>0</v>
      </c>
      <c r="AA361" s="668">
        <v>0</v>
      </c>
      <c r="AB361" s="670"/>
    </row>
    <row r="362" spans="1:28" ht="12.75" customHeight="1" x14ac:dyDescent="0.3">
      <c r="A362" s="673" t="s">
        <v>546</v>
      </c>
      <c r="B362" s="662"/>
      <c r="C362" s="674">
        <v>1788.900155000003</v>
      </c>
      <c r="D362" s="675">
        <v>1739.7069629999896</v>
      </c>
      <c r="E362" s="676">
        <v>49.036298000000102</v>
      </c>
      <c r="F362" s="676">
        <v>0</v>
      </c>
      <c r="G362" s="676">
        <v>643.91144499999791</v>
      </c>
      <c r="H362" s="677">
        <v>1095.7955140000013</v>
      </c>
      <c r="I362" s="678">
        <v>667.56120199999998</v>
      </c>
      <c r="J362" s="679">
        <v>2011.336861</v>
      </c>
      <c r="K362" s="678">
        <v>0</v>
      </c>
      <c r="L362" s="680">
        <v>0</v>
      </c>
      <c r="M362" s="678">
        <v>61.719457000000148</v>
      </c>
      <c r="N362" s="679">
        <v>-1.000000000139778E-6</v>
      </c>
      <c r="O362" s="681"/>
      <c r="P362" s="674">
        <v>2045.6740269999937</v>
      </c>
      <c r="Q362" s="675">
        <v>1984.6818479999929</v>
      </c>
      <c r="R362" s="676">
        <v>62.492656000000125</v>
      </c>
      <c r="S362" s="676">
        <v>0</v>
      </c>
      <c r="T362" s="676">
        <v>780.19098800000029</v>
      </c>
      <c r="U362" s="677">
        <v>1202.7112169999964</v>
      </c>
      <c r="V362" s="678">
        <v>616.96903399999997</v>
      </c>
      <c r="W362" s="679">
        <v>2002.184892</v>
      </c>
      <c r="X362" s="678">
        <v>0</v>
      </c>
      <c r="Y362" s="680">
        <v>0</v>
      </c>
      <c r="Z362" s="678">
        <v>58.407286000000568</v>
      </c>
      <c r="AA362" s="679">
        <v>0</v>
      </c>
      <c r="AB362" s="681"/>
    </row>
    <row r="363" spans="1:28" ht="13.5" customHeight="1" thickBot="1" x14ac:dyDescent="0.35">
      <c r="A363" s="682" t="s">
        <v>292</v>
      </c>
      <c r="B363" s="683"/>
      <c r="C363" s="684">
        <f t="shared" ref="C363:N363" si="86">+C356+C357+C358+C359+C360+C361+C362</f>
        <v>3775.3221150000068</v>
      </c>
      <c r="D363" s="685">
        <f t="shared" si="86"/>
        <v>3683.5679740000055</v>
      </c>
      <c r="E363" s="686">
        <f t="shared" si="86"/>
        <v>207.03943799999996</v>
      </c>
      <c r="F363" s="686">
        <f t="shared" si="86"/>
        <v>0</v>
      </c>
      <c r="G363" s="686">
        <f t="shared" si="86"/>
        <v>1815.1679899999942</v>
      </c>
      <c r="H363" s="687">
        <f t="shared" si="86"/>
        <v>1726.6186899999977</v>
      </c>
      <c r="I363" s="684">
        <f t="shared" si="86"/>
        <v>1265.2667900000001</v>
      </c>
      <c r="J363" s="686">
        <f t="shared" si="86"/>
        <v>9225.1716400000023</v>
      </c>
      <c r="K363" s="684">
        <f t="shared" si="86"/>
        <v>253.002241</v>
      </c>
      <c r="L363" s="687">
        <f t="shared" si="86"/>
        <v>2959.468179</v>
      </c>
      <c r="M363" s="684">
        <f t="shared" si="86"/>
        <v>96.719667000000356</v>
      </c>
      <c r="N363" s="686">
        <f t="shared" si="86"/>
        <v>1.000000000139778E-6</v>
      </c>
      <c r="O363" s="688">
        <v>198.4249560000062</v>
      </c>
      <c r="P363" s="684">
        <f t="shared" ref="P363:AA363" si="87">+P356+P357+P358+P359+P360+P361+P362</f>
        <v>4531.4278589999922</v>
      </c>
      <c r="Q363" s="685">
        <f t="shared" si="87"/>
        <v>4456.5348989999839</v>
      </c>
      <c r="R363" s="686">
        <f t="shared" si="87"/>
        <v>110.25504199999995</v>
      </c>
      <c r="S363" s="686">
        <f>+S356+S357+S358+S359+S360+S361+S362</f>
        <v>0</v>
      </c>
      <c r="T363" s="686">
        <f t="shared" si="87"/>
        <v>2062.5622030000027</v>
      </c>
      <c r="U363" s="687">
        <f>+U356+U357+U358+U359+U360+U361+U362</f>
        <v>2357.4028279999939</v>
      </c>
      <c r="V363" s="684">
        <f t="shared" si="87"/>
        <v>1058.372431</v>
      </c>
      <c r="W363" s="686">
        <f t="shared" si="87"/>
        <v>9187.8885300000002</v>
      </c>
      <c r="X363" s="684">
        <f t="shared" si="87"/>
        <v>126.58131100000001</v>
      </c>
      <c r="Y363" s="687">
        <f t="shared" si="87"/>
        <v>2393.8201390000004</v>
      </c>
      <c r="Z363" s="684">
        <f t="shared" si="87"/>
        <v>58.407287000000565</v>
      </c>
      <c r="AA363" s="686">
        <f t="shared" si="87"/>
        <v>9.9999999991773336E-7</v>
      </c>
      <c r="AB363" s="688">
        <v>332.40973399999712</v>
      </c>
    </row>
    <row r="364" spans="1:28" x14ac:dyDescent="0.3">
      <c r="A364" s="720"/>
      <c r="B364" s="720"/>
    </row>
    <row r="365" spans="1:28" x14ac:dyDescent="0.3">
      <c r="B365" s="721"/>
      <c r="C365" s="722" t="s">
        <v>590</v>
      </c>
      <c r="D365" s="722"/>
      <c r="E365" s="722"/>
      <c r="F365" s="722"/>
      <c r="G365" s="722"/>
      <c r="H365" s="722"/>
      <c r="I365" s="723"/>
      <c r="J365" s="723"/>
      <c r="K365" s="723"/>
      <c r="L365" s="723"/>
      <c r="M365" s="723"/>
      <c r="N365" s="723"/>
      <c r="O365" s="723"/>
      <c r="P365" s="722"/>
      <c r="Q365" s="722"/>
      <c r="R365" s="722"/>
      <c r="S365" s="722"/>
      <c r="T365" s="722"/>
      <c r="U365" s="722"/>
      <c r="V365" s="723"/>
      <c r="W365" s="723"/>
      <c r="X365" s="723"/>
      <c r="Y365" s="723"/>
      <c r="Z365" s="723"/>
      <c r="AA365" s="723"/>
      <c r="AB365" s="723"/>
    </row>
    <row r="366" spans="1:28" ht="16.399999999999999" customHeight="1" x14ac:dyDescent="0.3">
      <c r="B366" s="724"/>
      <c r="C366" s="724" t="s">
        <v>591</v>
      </c>
      <c r="D366" s="724"/>
      <c r="E366" s="724"/>
      <c r="F366" s="724"/>
      <c r="G366" s="724"/>
      <c r="H366" s="724"/>
      <c r="P366" s="724"/>
      <c r="Q366" s="724"/>
      <c r="R366" s="724"/>
      <c r="S366" s="724"/>
      <c r="T366" s="724"/>
      <c r="U366" s="724"/>
    </row>
    <row r="367" spans="1:28" ht="16.399999999999999" customHeight="1" x14ac:dyDescent="0.3">
      <c r="B367" s="721"/>
      <c r="C367" s="721" t="s">
        <v>592</v>
      </c>
      <c r="D367" s="721"/>
      <c r="E367" s="721"/>
      <c r="F367" s="721"/>
      <c r="G367" s="721"/>
      <c r="H367" s="721"/>
      <c r="P367" s="721"/>
      <c r="Q367" s="721"/>
      <c r="R367" s="721"/>
      <c r="S367" s="721"/>
      <c r="T367" s="721"/>
      <c r="U367" s="721"/>
    </row>
    <row r="368" spans="1:28" ht="15.75" customHeight="1" x14ac:dyDescent="0.3">
      <c r="B368" s="725"/>
      <c r="C368" s="606" t="s">
        <v>593</v>
      </c>
      <c r="D368" s="725"/>
      <c r="E368" s="725"/>
      <c r="F368" s="725"/>
      <c r="G368" s="725"/>
      <c r="H368" s="725"/>
      <c r="Q368" s="725"/>
      <c r="R368" s="725"/>
      <c r="S368" s="725"/>
      <c r="T368" s="725"/>
      <c r="U368" s="725"/>
    </row>
    <row r="369" spans="1:28" ht="16.399999999999999" customHeight="1" x14ac:dyDescent="0.3">
      <c r="B369" s="726"/>
      <c r="C369" s="727" t="s">
        <v>594</v>
      </c>
      <c r="D369" s="728"/>
      <c r="E369" s="728"/>
      <c r="F369" s="728"/>
      <c r="G369" s="728"/>
      <c r="H369" s="728"/>
      <c r="P369" s="727"/>
      <c r="Q369" s="728"/>
      <c r="R369" s="728"/>
      <c r="S369" s="728"/>
      <c r="T369" s="728"/>
      <c r="U369" s="728"/>
    </row>
    <row r="370" spans="1:28" ht="16.399999999999999" customHeight="1" x14ac:dyDescent="0.3">
      <c r="B370" s="729"/>
      <c r="C370" s="728" t="s">
        <v>595</v>
      </c>
      <c r="D370" s="729"/>
      <c r="E370" s="729"/>
      <c r="F370" s="729"/>
      <c r="G370" s="729"/>
      <c r="H370" s="729"/>
      <c r="I370" s="730"/>
      <c r="J370" s="730"/>
      <c r="K370" s="730"/>
      <c r="L370" s="730"/>
      <c r="M370" s="730"/>
      <c r="N370" s="730"/>
      <c r="O370" s="730"/>
      <c r="P370" s="728"/>
      <c r="Q370" s="729"/>
      <c r="R370" s="729"/>
      <c r="S370" s="729"/>
      <c r="T370" s="729"/>
      <c r="U370" s="729"/>
      <c r="V370" s="730"/>
      <c r="W370" s="730"/>
      <c r="X370" s="730"/>
      <c r="Y370" s="730"/>
      <c r="Z370" s="730"/>
      <c r="AA370" s="730"/>
      <c r="AB370" s="730"/>
    </row>
    <row r="371" spans="1:28" ht="16.399999999999999" customHeight="1" x14ac:dyDescent="0.3">
      <c r="B371" s="731"/>
      <c r="C371" s="729" t="s">
        <v>596</v>
      </c>
      <c r="D371" s="731"/>
      <c r="E371" s="731"/>
      <c r="F371" s="731"/>
      <c r="G371" s="731"/>
      <c r="H371" s="731"/>
      <c r="P371" s="729"/>
      <c r="Q371" s="731"/>
      <c r="R371" s="731"/>
      <c r="S371" s="731"/>
      <c r="T371" s="731"/>
      <c r="U371" s="731"/>
    </row>
    <row r="372" spans="1:28" ht="16.399999999999999" customHeight="1" x14ac:dyDescent="0.3">
      <c r="B372" s="731"/>
      <c r="C372" s="724" t="s">
        <v>597</v>
      </c>
      <c r="D372" s="731"/>
      <c r="E372" s="731"/>
      <c r="F372" s="731"/>
      <c r="G372" s="731"/>
      <c r="H372" s="731"/>
      <c r="P372" s="724"/>
      <c r="Q372" s="731"/>
      <c r="R372" s="731"/>
      <c r="S372" s="731"/>
      <c r="T372" s="731"/>
      <c r="U372" s="731"/>
    </row>
    <row r="373" spans="1:28" s="732" customFormat="1" x14ac:dyDescent="0.3"/>
    <row r="374" spans="1:28" s="733" customFormat="1" ht="16.399999999999999" customHeight="1" x14ac:dyDescent="0.25">
      <c r="B374" s="731"/>
      <c r="C374" s="734" t="s">
        <v>598</v>
      </c>
      <c r="D374" s="731"/>
      <c r="E374" s="731"/>
      <c r="F374" s="731"/>
      <c r="G374" s="731"/>
      <c r="H374" s="731"/>
      <c r="P374" s="734"/>
      <c r="Q374" s="731"/>
      <c r="R374" s="731"/>
      <c r="S374" s="731"/>
      <c r="T374" s="731"/>
      <c r="U374" s="731"/>
    </row>
    <row r="375" spans="1:28" s="733" customFormat="1" ht="16.399999999999999" customHeight="1" x14ac:dyDescent="0.25">
      <c r="B375" s="731"/>
      <c r="C375" s="735" t="s">
        <v>599</v>
      </c>
      <c r="D375" s="731"/>
      <c r="E375" s="731"/>
      <c r="F375" s="731"/>
      <c r="G375" s="731"/>
      <c r="H375" s="731"/>
      <c r="P375" s="735"/>
      <c r="Q375" s="731"/>
      <c r="R375" s="731"/>
      <c r="S375" s="731"/>
      <c r="T375" s="731"/>
      <c r="U375" s="731"/>
    </row>
    <row r="376" spans="1:28" s="733" customFormat="1" ht="16.399999999999999" customHeight="1" x14ac:dyDescent="0.25">
      <c r="B376" s="731"/>
      <c r="C376" s="730" t="s">
        <v>600</v>
      </c>
      <c r="D376" s="731"/>
      <c r="E376" s="731"/>
      <c r="F376" s="731"/>
      <c r="G376" s="731"/>
      <c r="H376" s="731"/>
      <c r="P376" s="730"/>
      <c r="Q376" s="731"/>
      <c r="R376" s="731"/>
      <c r="S376" s="731"/>
      <c r="T376" s="731"/>
      <c r="U376" s="731"/>
    </row>
    <row r="377" spans="1:28" s="733" customFormat="1" ht="16.399999999999999" customHeight="1" x14ac:dyDescent="0.25">
      <c r="B377" s="731"/>
      <c r="C377" s="734" t="s">
        <v>601</v>
      </c>
      <c r="D377" s="731"/>
      <c r="E377" s="731"/>
      <c r="F377" s="731"/>
      <c r="G377" s="731"/>
      <c r="H377" s="731"/>
      <c r="P377" s="734"/>
      <c r="Q377" s="731"/>
      <c r="R377" s="731"/>
      <c r="S377" s="731"/>
      <c r="T377" s="731"/>
      <c r="U377" s="731"/>
    </row>
    <row r="378" spans="1:28" s="733" customFormat="1" ht="34.4" customHeight="1" x14ac:dyDescent="0.25">
      <c r="B378" s="736"/>
      <c r="C378" s="737" t="s">
        <v>602</v>
      </c>
      <c r="D378" s="737"/>
      <c r="E378" s="737"/>
      <c r="F378" s="737"/>
      <c r="G378" s="737"/>
      <c r="H378" s="737"/>
      <c r="I378" s="737"/>
      <c r="J378" s="737"/>
      <c r="K378" s="737"/>
      <c r="L378" s="737"/>
      <c r="M378" s="737"/>
      <c r="N378" s="737"/>
      <c r="O378" s="737"/>
      <c r="P378" s="737"/>
      <c r="Q378" s="737"/>
      <c r="R378" s="737"/>
      <c r="S378" s="737"/>
      <c r="T378" s="737"/>
      <c r="U378" s="737"/>
      <c r="V378" s="737"/>
      <c r="W378" s="737"/>
      <c r="X378" s="737"/>
      <c r="Y378" s="737"/>
      <c r="Z378" s="737"/>
      <c r="AA378" s="737"/>
      <c r="AB378" s="737"/>
    </row>
    <row r="379" spans="1:28" s="733" customFormat="1" ht="34.4" customHeight="1" x14ac:dyDescent="0.25">
      <c r="B379" s="736"/>
      <c r="C379" s="737" t="s">
        <v>603</v>
      </c>
      <c r="D379" s="737"/>
      <c r="E379" s="737"/>
      <c r="F379" s="737"/>
      <c r="G379" s="737"/>
      <c r="H379" s="737"/>
      <c r="I379" s="737"/>
      <c r="J379" s="737"/>
      <c r="K379" s="737"/>
      <c r="L379" s="737"/>
      <c r="M379" s="737"/>
      <c r="N379" s="737"/>
      <c r="O379" s="737"/>
      <c r="P379" s="737"/>
      <c r="Q379" s="737"/>
      <c r="R379" s="737"/>
      <c r="S379" s="737"/>
      <c r="T379" s="737"/>
      <c r="U379" s="737"/>
      <c r="V379" s="737"/>
      <c r="W379" s="737"/>
      <c r="X379" s="737"/>
      <c r="Y379" s="737"/>
      <c r="Z379" s="737"/>
      <c r="AA379" s="737"/>
      <c r="AB379" s="737"/>
    </row>
    <row r="380" spans="1:28" ht="17.25" customHeight="1" x14ac:dyDescent="0.3">
      <c r="B380" s="724"/>
      <c r="C380" s="738" t="s">
        <v>604</v>
      </c>
      <c r="D380" s="724"/>
      <c r="E380" s="724"/>
      <c r="F380" s="724"/>
      <c r="G380" s="724"/>
      <c r="H380" s="724"/>
      <c r="P380" s="738"/>
      <c r="Q380" s="724"/>
      <c r="R380" s="724"/>
      <c r="S380" s="724"/>
      <c r="T380" s="724"/>
      <c r="U380" s="724"/>
    </row>
    <row r="381" spans="1:28" ht="17.25" customHeight="1" x14ac:dyDescent="0.3">
      <c r="A381" s="739"/>
      <c r="B381" s="739"/>
      <c r="C381" s="738" t="s">
        <v>605</v>
      </c>
    </row>
    <row r="382" spans="1:28" ht="17.25" customHeight="1" x14ac:dyDescent="0.3">
      <c r="B382" s="731"/>
      <c r="C382" s="738" t="s">
        <v>606</v>
      </c>
      <c r="D382" s="731"/>
      <c r="E382" s="731"/>
      <c r="F382" s="731"/>
      <c r="G382" s="731"/>
      <c r="H382" s="731"/>
      <c r="P382" s="724"/>
      <c r="Q382" s="731"/>
      <c r="R382" s="731"/>
      <c r="S382" s="731"/>
      <c r="T382" s="731"/>
      <c r="U382" s="731"/>
    </row>
    <row r="383" spans="1:28" x14ac:dyDescent="0.3">
      <c r="A383" s="739"/>
      <c r="B383" s="739"/>
      <c r="C383" s="740"/>
      <c r="D383" s="740"/>
      <c r="E383" s="740"/>
      <c r="F383" s="740"/>
      <c r="G383" s="740"/>
      <c r="H383" s="740"/>
      <c r="I383" s="740"/>
      <c r="J383" s="740"/>
      <c r="K383" s="740"/>
      <c r="L383" s="740"/>
      <c r="M383" s="740"/>
      <c r="N383" s="740"/>
      <c r="O383" s="740"/>
      <c r="P383" s="740"/>
      <c r="Q383" s="740"/>
      <c r="R383" s="740"/>
      <c r="S383" s="740"/>
      <c r="T383" s="740"/>
      <c r="U383" s="740"/>
      <c r="V383" s="740"/>
      <c r="W383" s="740"/>
      <c r="X383" s="740"/>
      <c r="Y383" s="740"/>
      <c r="Z383" s="740"/>
      <c r="AA383" s="740"/>
      <c r="AB383" s="740"/>
    </row>
    <row r="384" spans="1:28" x14ac:dyDescent="0.3">
      <c r="A384" s="739"/>
      <c r="B384" s="739"/>
      <c r="C384" s="740"/>
      <c r="D384" s="740"/>
      <c r="E384" s="740"/>
      <c r="F384" s="740"/>
      <c r="G384" s="740"/>
      <c r="H384" s="740"/>
      <c r="I384" s="740"/>
      <c r="J384" s="740"/>
      <c r="K384" s="740"/>
      <c r="L384" s="740"/>
      <c r="M384" s="740"/>
      <c r="N384" s="740"/>
      <c r="O384" s="740"/>
      <c r="P384" s="740"/>
      <c r="Q384" s="740"/>
      <c r="R384" s="740"/>
      <c r="S384" s="740"/>
      <c r="T384" s="740"/>
      <c r="U384" s="740"/>
      <c r="V384" s="740"/>
      <c r="W384" s="740"/>
      <c r="X384" s="740"/>
      <c r="Y384" s="740"/>
      <c r="Z384" s="740"/>
      <c r="AA384" s="740"/>
      <c r="AB384" s="740"/>
    </row>
    <row r="385" spans="1:2" x14ac:dyDescent="0.3">
      <c r="A385" s="739"/>
      <c r="B385" s="739"/>
    </row>
    <row r="386" spans="1:2" x14ac:dyDescent="0.3">
      <c r="A386" s="739"/>
      <c r="B386" s="739"/>
    </row>
    <row r="387" spans="1:2" x14ac:dyDescent="0.3">
      <c r="A387" s="739"/>
      <c r="B387" s="739"/>
    </row>
    <row r="388" spans="1:2" x14ac:dyDescent="0.3">
      <c r="A388" s="739"/>
      <c r="B388" s="739"/>
    </row>
    <row r="389" spans="1:2" x14ac:dyDescent="0.3">
      <c r="A389" s="739"/>
      <c r="B389" s="739"/>
    </row>
    <row r="390" spans="1:2" x14ac:dyDescent="0.3">
      <c r="A390" s="739"/>
      <c r="B390" s="739"/>
    </row>
    <row r="391" spans="1:2" x14ac:dyDescent="0.3">
      <c r="A391" s="739"/>
      <c r="B391" s="739"/>
    </row>
    <row r="392" spans="1:2" x14ac:dyDescent="0.3">
      <c r="A392" s="739"/>
      <c r="B392" s="739"/>
    </row>
    <row r="393" spans="1:2" x14ac:dyDescent="0.3">
      <c r="A393" s="739"/>
      <c r="B393" s="739"/>
    </row>
    <row r="394" spans="1:2" x14ac:dyDescent="0.3">
      <c r="A394" s="739"/>
      <c r="B394" s="739"/>
    </row>
    <row r="395" spans="1:2" x14ac:dyDescent="0.3">
      <c r="A395" s="739"/>
      <c r="B395" s="739"/>
    </row>
    <row r="396" spans="1:2" x14ac:dyDescent="0.3">
      <c r="A396" s="739"/>
      <c r="B396" s="739"/>
    </row>
    <row r="397" spans="1:2" x14ac:dyDescent="0.3">
      <c r="A397" s="739"/>
      <c r="B397" s="739"/>
    </row>
    <row r="398" spans="1:2" x14ac:dyDescent="0.3">
      <c r="A398" s="739"/>
      <c r="B398" s="739"/>
    </row>
    <row r="399" spans="1:2" x14ac:dyDescent="0.3">
      <c r="A399" s="741"/>
      <c r="B399" s="741"/>
    </row>
    <row r="400" spans="1:2" x14ac:dyDescent="0.3">
      <c r="A400" s="739"/>
      <c r="B400" s="739"/>
    </row>
    <row r="401" spans="1:2" x14ac:dyDescent="0.3">
      <c r="A401" s="739"/>
      <c r="B401" s="739"/>
    </row>
    <row r="402" spans="1:2" x14ac:dyDescent="0.3">
      <c r="A402" s="739"/>
      <c r="B402" s="739"/>
    </row>
    <row r="403" spans="1:2" x14ac:dyDescent="0.3">
      <c r="A403" s="739"/>
      <c r="B403" s="739"/>
    </row>
    <row r="404" spans="1:2" x14ac:dyDescent="0.3">
      <c r="A404" s="739"/>
      <c r="B404" s="739"/>
    </row>
  </sheetData>
  <sheetProtection algorithmName="SHA-512" hashValue="KxxckFBuoU4puRs8+0aDRb8mEsKO0ZsUUxRTNodXAYrg9hhHaXP3D7AaTKMr+ANJCNW6u77v8q7epDxMlCJ0ag==" saltValue="c2Zbdd5x/382neExuq0Ekg==" spinCount="100000" sheet="1" objects="1" scenarios="1" formatCells="0" formatColumns="0" formatRows="0"/>
  <mergeCells count="102">
    <mergeCell ref="C383:O384"/>
    <mergeCell ref="P383:AB384"/>
    <mergeCell ref="B348:B355"/>
    <mergeCell ref="B356:B363"/>
    <mergeCell ref="C378:O378"/>
    <mergeCell ref="P378:AB378"/>
    <mergeCell ref="C379:O379"/>
    <mergeCell ref="P379:AB379"/>
    <mergeCell ref="B300:B307"/>
    <mergeCell ref="B308:B315"/>
    <mergeCell ref="B316:B323"/>
    <mergeCell ref="B324:B331"/>
    <mergeCell ref="B332:B339"/>
    <mergeCell ref="B340:B347"/>
    <mergeCell ref="B252:B259"/>
    <mergeCell ref="B260:B267"/>
    <mergeCell ref="B268:B275"/>
    <mergeCell ref="B276:B283"/>
    <mergeCell ref="B284:B291"/>
    <mergeCell ref="B292:B299"/>
    <mergeCell ref="B204:B211"/>
    <mergeCell ref="B212:B219"/>
    <mergeCell ref="B220:B227"/>
    <mergeCell ref="B228:B235"/>
    <mergeCell ref="B236:B243"/>
    <mergeCell ref="B244:B251"/>
    <mergeCell ref="B156:B163"/>
    <mergeCell ref="B164:B171"/>
    <mergeCell ref="B172:B179"/>
    <mergeCell ref="B180:B187"/>
    <mergeCell ref="B188:B195"/>
    <mergeCell ref="B196:B203"/>
    <mergeCell ref="B108:B115"/>
    <mergeCell ref="B116:B123"/>
    <mergeCell ref="B124:B131"/>
    <mergeCell ref="B132:B139"/>
    <mergeCell ref="B140:B147"/>
    <mergeCell ref="B148:B155"/>
    <mergeCell ref="B60:B67"/>
    <mergeCell ref="B68:B75"/>
    <mergeCell ref="B76:B83"/>
    <mergeCell ref="B84:B91"/>
    <mergeCell ref="B92:B99"/>
    <mergeCell ref="B100:B107"/>
    <mergeCell ref="B12:B19"/>
    <mergeCell ref="B20:B27"/>
    <mergeCell ref="B28:B35"/>
    <mergeCell ref="B36:B43"/>
    <mergeCell ref="B44:B51"/>
    <mergeCell ref="B52:B59"/>
    <mergeCell ref="K10:K11"/>
    <mergeCell ref="L10:L11"/>
    <mergeCell ref="R10:R11"/>
    <mergeCell ref="S10:S11"/>
    <mergeCell ref="T10:T11"/>
    <mergeCell ref="U10:U11"/>
    <mergeCell ref="M9:M11"/>
    <mergeCell ref="N9:N11"/>
    <mergeCell ref="Z9:Z11"/>
    <mergeCell ref="AA9:AA11"/>
    <mergeCell ref="E10:E11"/>
    <mergeCell ref="F10:F11"/>
    <mergeCell ref="G10:G11"/>
    <mergeCell ref="H10:H11"/>
    <mergeCell ref="I10:I11"/>
    <mergeCell ref="J10:J11"/>
    <mergeCell ref="P8:P11"/>
    <mergeCell ref="Q8:Q11"/>
    <mergeCell ref="R8:U9"/>
    <mergeCell ref="V8:W9"/>
    <mergeCell ref="X8:Y9"/>
    <mergeCell ref="Z8:AA8"/>
    <mergeCell ref="V10:V11"/>
    <mergeCell ref="W10:W11"/>
    <mergeCell ref="X10:X11"/>
    <mergeCell ref="Y10:Y11"/>
    <mergeCell ref="V7:Y7"/>
    <mergeCell ref="Z7:AA7"/>
    <mergeCell ref="A8:A11"/>
    <mergeCell ref="B8:B11"/>
    <mergeCell ref="C8:C11"/>
    <mergeCell ref="D8:D11"/>
    <mergeCell ref="E8:H9"/>
    <mergeCell ref="I8:J9"/>
    <mergeCell ref="K8:L9"/>
    <mergeCell ref="M8:N8"/>
    <mergeCell ref="C5:O5"/>
    <mergeCell ref="P5:AB5"/>
    <mergeCell ref="C6:N6"/>
    <mergeCell ref="O6:O11"/>
    <mergeCell ref="P6:AA6"/>
    <mergeCell ref="AB6:AB11"/>
    <mergeCell ref="C7:H7"/>
    <mergeCell ref="I7:L7"/>
    <mergeCell ref="M7:N7"/>
    <mergeCell ref="P7:U7"/>
    <mergeCell ref="C2:O2"/>
    <mergeCell ref="P2:AB2"/>
    <mergeCell ref="C3:O3"/>
    <mergeCell ref="P3:AB3"/>
    <mergeCell ref="C4:O4"/>
    <mergeCell ref="P4:AB4"/>
  </mergeCells>
  <dataValidations count="2">
    <dataValidation type="custom" operator="greaterThanOrEqual" allowBlank="1" showInputMessage="1" showErrorMessage="1" error="This value must be a number" sqref="B12:B91 B108:B299 B308:B355" xr:uid="{77ADCAE9-BFA7-42F8-83EC-E3EDBC42B2BB}">
      <formula1>ISNUMBER(B12)</formula1>
    </dataValidation>
    <dataValidation operator="greaterThanOrEqual" allowBlank="1" showInputMessage="1" showErrorMessage="1" error="This value must be a number" sqref="B300:B307" xr:uid="{F25C0772-654A-480F-872C-74844C1BDA75}"/>
  </dataValidations>
  <pageMargins left="0.70866141732283472" right="0.70866141732283472" top="0.74803149606299213" bottom="0.74803149606299213" header="0.31496062992125984" footer="0.31496062992125984"/>
  <pageSetup paperSize="9" scale="35" fitToWidth="2" fitToHeight="0" orientation="landscape" r:id="rId1"/>
  <headerFooter>
    <oddHeader>&amp;L&amp;"Aptos"&amp;12&amp;K000000 EBA Regular Use&amp;1#_x000D_</oddHeader>
  </headerFooter>
  <rowBreaks count="5" manualBreakCount="5">
    <brk id="67" max="27" man="1"/>
    <brk id="139" max="27" man="1"/>
    <brk id="211" max="27" man="1"/>
    <brk id="283" max="27" man="1"/>
    <brk id="347"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66F16-448D-4ED0-AF36-EC0A850C2073}">
  <dimension ref="B1:AL38"/>
  <sheetViews>
    <sheetView showGridLines="0" zoomScaleNormal="100" workbookViewId="0">
      <selection activeCell="B7" sqref="B7"/>
    </sheetView>
  </sheetViews>
  <sheetFormatPr defaultColWidth="9.1796875" defaultRowHeight="13" x14ac:dyDescent="0.3"/>
  <cols>
    <col min="1" max="1" width="3" style="7" customWidth="1"/>
    <col min="2" max="2" width="62.26953125" style="7" customWidth="1"/>
    <col min="3" max="38" width="24.7265625" style="7" customWidth="1"/>
    <col min="39" max="16384" width="9.1796875" style="7"/>
  </cols>
  <sheetData>
    <row r="1" spans="2:38" s="22" customFormat="1" ht="14.5" x14ac:dyDescent="0.35">
      <c r="C1" s="22">
        <v>202309</v>
      </c>
      <c r="D1" s="22">
        <v>202309</v>
      </c>
      <c r="E1" s="22">
        <v>202309</v>
      </c>
      <c r="F1" s="22">
        <v>202309</v>
      </c>
      <c r="G1" s="22">
        <v>202309</v>
      </c>
      <c r="H1" s="22">
        <v>202309</v>
      </c>
      <c r="I1" s="22">
        <v>202309</v>
      </c>
      <c r="J1" s="22">
        <v>202309</v>
      </c>
      <c r="K1" s="22">
        <v>202309</v>
      </c>
      <c r="L1" s="742">
        <v>202312</v>
      </c>
      <c r="M1" s="742">
        <v>202312</v>
      </c>
      <c r="N1" s="742">
        <v>202312</v>
      </c>
      <c r="O1" s="742">
        <v>202312</v>
      </c>
      <c r="P1" s="742">
        <v>202312</v>
      </c>
      <c r="Q1" s="742">
        <v>202312</v>
      </c>
      <c r="R1" s="742">
        <v>202312</v>
      </c>
      <c r="S1" s="742">
        <v>202312</v>
      </c>
      <c r="T1" s="742">
        <v>202312</v>
      </c>
      <c r="U1" s="742">
        <v>202403</v>
      </c>
      <c r="V1" s="742">
        <v>202403</v>
      </c>
      <c r="W1" s="742">
        <v>202403</v>
      </c>
      <c r="X1" s="742">
        <v>202403</v>
      </c>
      <c r="Y1" s="742">
        <v>202403</v>
      </c>
      <c r="Z1" s="742">
        <v>202403</v>
      </c>
      <c r="AA1" s="742">
        <v>202403</v>
      </c>
      <c r="AB1" s="742">
        <v>202403</v>
      </c>
      <c r="AC1" s="742">
        <v>202403</v>
      </c>
      <c r="AD1" s="742">
        <v>202406</v>
      </c>
      <c r="AE1" s="742">
        <v>202406</v>
      </c>
      <c r="AF1" s="742">
        <v>202406</v>
      </c>
      <c r="AG1" s="742">
        <v>202406</v>
      </c>
      <c r="AH1" s="742">
        <v>202406</v>
      </c>
      <c r="AI1" s="742">
        <v>202406</v>
      </c>
      <c r="AJ1" s="742">
        <v>202406</v>
      </c>
      <c r="AK1" s="742">
        <v>202406</v>
      </c>
      <c r="AL1" s="742">
        <v>202406</v>
      </c>
    </row>
    <row r="2" spans="2:38" s="7" customFormat="1" ht="25.4" customHeight="1" x14ac:dyDescent="0.3">
      <c r="B2" s="743"/>
      <c r="C2" s="744" t="s">
        <v>1</v>
      </c>
      <c r="D2" s="744"/>
      <c r="E2" s="744"/>
      <c r="F2" s="744"/>
      <c r="G2" s="744"/>
      <c r="H2" s="744"/>
      <c r="I2" s="744"/>
      <c r="J2" s="744"/>
      <c r="K2" s="744"/>
      <c r="L2" s="744"/>
      <c r="M2" s="744"/>
      <c r="N2" s="744"/>
      <c r="O2" s="744"/>
      <c r="P2" s="744"/>
      <c r="Q2" s="744"/>
      <c r="R2" s="744"/>
      <c r="S2" s="744"/>
      <c r="T2" s="744"/>
      <c r="U2" s="745"/>
      <c r="V2" s="745"/>
      <c r="W2" s="745"/>
      <c r="X2" s="745"/>
      <c r="Y2" s="745"/>
      <c r="Z2" s="745"/>
      <c r="AA2" s="745"/>
      <c r="AB2" s="745"/>
      <c r="AC2" s="745"/>
      <c r="AD2" s="745"/>
      <c r="AE2" s="745"/>
      <c r="AF2" s="745"/>
      <c r="AG2" s="745"/>
      <c r="AH2" s="745"/>
      <c r="AI2" s="745"/>
      <c r="AJ2" s="745"/>
      <c r="AK2" s="745"/>
      <c r="AL2" s="745"/>
    </row>
    <row r="3" spans="2:38" s="7" customFormat="1" ht="24.75" customHeight="1" x14ac:dyDescent="0.3">
      <c r="B3" s="743"/>
      <c r="C3" s="746" t="s">
        <v>607</v>
      </c>
      <c r="D3" s="746"/>
      <c r="E3" s="746"/>
      <c r="F3" s="746"/>
      <c r="G3" s="746"/>
      <c r="H3" s="746"/>
      <c r="I3" s="746"/>
      <c r="J3" s="746"/>
      <c r="K3" s="746"/>
      <c r="L3" s="746"/>
      <c r="M3" s="746"/>
      <c r="N3" s="746"/>
      <c r="O3" s="746"/>
      <c r="P3" s="746"/>
      <c r="Q3" s="746"/>
      <c r="R3" s="746"/>
      <c r="S3" s="746"/>
      <c r="T3" s="746"/>
      <c r="U3" s="747"/>
      <c r="V3" s="747"/>
      <c r="W3" s="747"/>
      <c r="X3" s="747"/>
      <c r="Y3" s="747"/>
      <c r="Z3" s="747"/>
      <c r="AA3" s="747"/>
      <c r="AB3" s="747"/>
      <c r="AC3" s="747"/>
      <c r="AD3" s="747"/>
      <c r="AE3" s="747"/>
      <c r="AF3" s="747"/>
      <c r="AG3" s="747"/>
      <c r="AH3" s="747"/>
      <c r="AI3" s="747"/>
      <c r="AJ3" s="747"/>
      <c r="AK3" s="747"/>
      <c r="AL3" s="747"/>
    </row>
    <row r="4" spans="2:38" s="7" customFormat="1" ht="27" customHeight="1" x14ac:dyDescent="0.3">
      <c r="B4" s="748"/>
      <c r="C4" s="749" t="str">
        <f>Cover!C5</f>
        <v>Intesa Sanpaolo S.p.A.</v>
      </c>
      <c r="D4" s="749"/>
      <c r="E4" s="749"/>
      <c r="F4" s="749"/>
      <c r="G4" s="749"/>
      <c r="H4" s="749"/>
      <c r="I4" s="749"/>
      <c r="J4" s="749"/>
      <c r="K4" s="749"/>
      <c r="L4" s="749"/>
      <c r="M4" s="749"/>
      <c r="N4" s="749"/>
      <c r="O4" s="749"/>
      <c r="P4" s="749"/>
      <c r="Q4" s="749"/>
      <c r="R4" s="749"/>
      <c r="S4" s="749"/>
      <c r="T4" s="749"/>
      <c r="U4" s="750"/>
      <c r="V4" s="750"/>
      <c r="W4" s="750"/>
      <c r="X4" s="750"/>
      <c r="Y4" s="750"/>
      <c r="Z4" s="750"/>
      <c r="AA4" s="750"/>
      <c r="AB4" s="750"/>
      <c r="AC4" s="750"/>
      <c r="AD4" s="750"/>
      <c r="AE4" s="750"/>
      <c r="AF4" s="750"/>
      <c r="AG4" s="750"/>
      <c r="AH4" s="750"/>
      <c r="AI4" s="750"/>
      <c r="AJ4" s="750"/>
      <c r="AK4" s="750"/>
      <c r="AL4" s="750"/>
    </row>
    <row r="5" spans="2:38" s="7" customFormat="1" ht="13.5" thickBot="1" x14ac:dyDescent="0.35">
      <c r="B5" s="751"/>
    </row>
    <row r="6" spans="2:38" s="7" customFormat="1" ht="30" customHeight="1" thickBot="1" x14ac:dyDescent="0.4">
      <c r="B6" s="752"/>
      <c r="C6" s="753" t="s">
        <v>12</v>
      </c>
      <c r="D6" s="754"/>
      <c r="E6" s="754"/>
      <c r="F6" s="754"/>
      <c r="G6" s="754"/>
      <c r="H6" s="754"/>
      <c r="I6" s="754"/>
      <c r="J6" s="754"/>
      <c r="K6" s="755"/>
      <c r="L6" s="753" t="s">
        <v>13</v>
      </c>
      <c r="M6" s="754"/>
      <c r="N6" s="754"/>
      <c r="O6" s="754"/>
      <c r="P6" s="754"/>
      <c r="Q6" s="754"/>
      <c r="R6" s="754"/>
      <c r="S6" s="754"/>
      <c r="T6" s="755"/>
      <c r="U6" s="753" t="s">
        <v>14</v>
      </c>
      <c r="V6" s="754"/>
      <c r="W6" s="754"/>
      <c r="X6" s="754"/>
      <c r="Y6" s="754"/>
      <c r="Z6" s="754"/>
      <c r="AA6" s="754"/>
      <c r="AB6" s="754"/>
      <c r="AC6" s="755"/>
      <c r="AD6" s="753" t="s">
        <v>15</v>
      </c>
      <c r="AE6" s="754"/>
      <c r="AF6" s="754"/>
      <c r="AG6" s="754"/>
      <c r="AH6" s="754"/>
      <c r="AI6" s="754"/>
      <c r="AJ6" s="754"/>
      <c r="AK6" s="754"/>
      <c r="AL6" s="755"/>
    </row>
    <row r="7" spans="2:38" s="7" customFormat="1" ht="65.25" customHeight="1" x14ac:dyDescent="0.35">
      <c r="B7" s="756"/>
      <c r="C7" s="757" t="s">
        <v>608</v>
      </c>
      <c r="D7" s="758"/>
      <c r="E7" s="758"/>
      <c r="F7" s="758"/>
      <c r="G7" s="759"/>
      <c r="H7" s="760" t="s">
        <v>609</v>
      </c>
      <c r="I7" s="761"/>
      <c r="J7" s="762"/>
      <c r="K7" s="763" t="s">
        <v>610</v>
      </c>
      <c r="L7" s="757" t="s">
        <v>608</v>
      </c>
      <c r="M7" s="758"/>
      <c r="N7" s="758"/>
      <c r="O7" s="758"/>
      <c r="P7" s="759"/>
      <c r="Q7" s="760" t="s">
        <v>609</v>
      </c>
      <c r="R7" s="761"/>
      <c r="S7" s="762"/>
      <c r="T7" s="763" t="s">
        <v>610</v>
      </c>
      <c r="U7" s="757" t="s">
        <v>608</v>
      </c>
      <c r="V7" s="758"/>
      <c r="W7" s="758"/>
      <c r="X7" s="758"/>
      <c r="Y7" s="759"/>
      <c r="Z7" s="760" t="s">
        <v>609</v>
      </c>
      <c r="AA7" s="761"/>
      <c r="AB7" s="762"/>
      <c r="AC7" s="763" t="s">
        <v>610</v>
      </c>
      <c r="AD7" s="757" t="s">
        <v>608</v>
      </c>
      <c r="AE7" s="758"/>
      <c r="AF7" s="758"/>
      <c r="AG7" s="758"/>
      <c r="AH7" s="759"/>
      <c r="AI7" s="760" t="s">
        <v>609</v>
      </c>
      <c r="AJ7" s="761"/>
      <c r="AK7" s="762"/>
      <c r="AL7" s="763" t="s">
        <v>610</v>
      </c>
    </row>
    <row r="8" spans="2:38" s="7" customFormat="1" ht="57.75" customHeight="1" x14ac:dyDescent="0.35">
      <c r="B8" s="764"/>
      <c r="C8" s="765"/>
      <c r="D8" s="766" t="s">
        <v>611</v>
      </c>
      <c r="E8" s="767" t="s">
        <v>612</v>
      </c>
      <c r="F8" s="768"/>
      <c r="G8" s="769"/>
      <c r="H8" s="770" t="s">
        <v>613</v>
      </c>
      <c r="I8" s="767" t="s">
        <v>614</v>
      </c>
      <c r="J8" s="769"/>
      <c r="K8" s="771"/>
      <c r="L8" s="765"/>
      <c r="M8" s="766" t="s">
        <v>611</v>
      </c>
      <c r="N8" s="767" t="s">
        <v>612</v>
      </c>
      <c r="O8" s="768"/>
      <c r="P8" s="769"/>
      <c r="Q8" s="770" t="s">
        <v>613</v>
      </c>
      <c r="R8" s="767" t="s">
        <v>614</v>
      </c>
      <c r="S8" s="769"/>
      <c r="T8" s="771"/>
      <c r="U8" s="765"/>
      <c r="V8" s="766" t="s">
        <v>611</v>
      </c>
      <c r="W8" s="767" t="s">
        <v>612</v>
      </c>
      <c r="X8" s="768"/>
      <c r="Y8" s="769"/>
      <c r="Z8" s="770" t="s">
        <v>613</v>
      </c>
      <c r="AA8" s="767" t="s">
        <v>614</v>
      </c>
      <c r="AB8" s="769"/>
      <c r="AC8" s="771"/>
      <c r="AD8" s="765"/>
      <c r="AE8" s="766" t="s">
        <v>611</v>
      </c>
      <c r="AF8" s="767" t="s">
        <v>612</v>
      </c>
      <c r="AG8" s="768"/>
      <c r="AH8" s="769"/>
      <c r="AI8" s="770" t="s">
        <v>613</v>
      </c>
      <c r="AJ8" s="767" t="s">
        <v>614</v>
      </c>
      <c r="AK8" s="769"/>
      <c r="AL8" s="771"/>
    </row>
    <row r="9" spans="2:38" s="7" customFormat="1" ht="42" customHeight="1" thickBot="1" x14ac:dyDescent="0.35">
      <c r="B9" s="772" t="s">
        <v>296</v>
      </c>
      <c r="C9" s="773"/>
      <c r="D9" s="774"/>
      <c r="E9" s="775"/>
      <c r="F9" s="776" t="s">
        <v>501</v>
      </c>
      <c r="G9" s="777" t="s">
        <v>615</v>
      </c>
      <c r="H9" s="778"/>
      <c r="I9" s="779"/>
      <c r="J9" s="777" t="s">
        <v>615</v>
      </c>
      <c r="K9" s="780"/>
      <c r="L9" s="773"/>
      <c r="M9" s="774"/>
      <c r="N9" s="775"/>
      <c r="O9" s="776" t="s">
        <v>501</v>
      </c>
      <c r="P9" s="777" t="s">
        <v>615</v>
      </c>
      <c r="Q9" s="778"/>
      <c r="R9" s="779"/>
      <c r="S9" s="777" t="s">
        <v>615</v>
      </c>
      <c r="T9" s="780"/>
      <c r="U9" s="773"/>
      <c r="V9" s="774"/>
      <c r="W9" s="775"/>
      <c r="X9" s="776" t="s">
        <v>501</v>
      </c>
      <c r="Y9" s="777" t="s">
        <v>615</v>
      </c>
      <c r="Z9" s="778"/>
      <c r="AA9" s="779"/>
      <c r="AB9" s="777" t="s">
        <v>615</v>
      </c>
      <c r="AC9" s="780"/>
      <c r="AD9" s="773"/>
      <c r="AE9" s="774"/>
      <c r="AF9" s="775"/>
      <c r="AG9" s="776" t="s">
        <v>501</v>
      </c>
      <c r="AH9" s="777" t="s">
        <v>615</v>
      </c>
      <c r="AI9" s="778"/>
      <c r="AJ9" s="779"/>
      <c r="AK9" s="777" t="s">
        <v>615</v>
      </c>
      <c r="AL9" s="780"/>
    </row>
    <row r="10" spans="2:38" s="7" customFormat="1" ht="25.5" customHeight="1" x14ac:dyDescent="0.3">
      <c r="B10" s="781" t="s">
        <v>616</v>
      </c>
      <c r="C10" s="782">
        <v>87422.982925999997</v>
      </c>
      <c r="D10" s="783">
        <v>9.2000000000000003E-4</v>
      </c>
      <c r="E10" s="783">
        <v>0</v>
      </c>
      <c r="F10" s="784">
        <v>0</v>
      </c>
      <c r="G10" s="785">
        <v>0</v>
      </c>
      <c r="H10" s="786">
        <v>1.0718840000000001</v>
      </c>
      <c r="I10" s="784">
        <v>0</v>
      </c>
      <c r="J10" s="784">
        <v>0</v>
      </c>
      <c r="K10" s="787">
        <v>0</v>
      </c>
      <c r="L10" s="782">
        <v>92359.510253</v>
      </c>
      <c r="M10" s="783">
        <v>1.075237</v>
      </c>
      <c r="N10" s="783">
        <v>0</v>
      </c>
      <c r="O10" s="784">
        <v>0</v>
      </c>
      <c r="P10" s="785">
        <v>0</v>
      </c>
      <c r="Q10" s="786">
        <v>1.4815929999999999</v>
      </c>
      <c r="R10" s="784">
        <v>0</v>
      </c>
      <c r="S10" s="784">
        <v>0</v>
      </c>
      <c r="T10" s="787">
        <v>0</v>
      </c>
      <c r="U10" s="782">
        <v>54150.706215999991</v>
      </c>
      <c r="V10" s="783">
        <v>1.7403999999999999E-2</v>
      </c>
      <c r="W10" s="783">
        <v>0</v>
      </c>
      <c r="X10" s="784">
        <v>0</v>
      </c>
      <c r="Y10" s="785">
        <v>0</v>
      </c>
      <c r="Z10" s="786">
        <v>1.7678160000000001</v>
      </c>
      <c r="AA10" s="784">
        <v>0</v>
      </c>
      <c r="AB10" s="784">
        <v>0</v>
      </c>
      <c r="AC10" s="787">
        <v>0</v>
      </c>
      <c r="AD10" s="782">
        <v>58793.338534000002</v>
      </c>
      <c r="AE10" s="783">
        <v>0.317662</v>
      </c>
      <c r="AF10" s="783">
        <v>0</v>
      </c>
      <c r="AG10" s="784">
        <v>0</v>
      </c>
      <c r="AH10" s="785">
        <v>0</v>
      </c>
      <c r="AI10" s="786">
        <v>1.4228510000000001</v>
      </c>
      <c r="AJ10" s="784">
        <v>0</v>
      </c>
      <c r="AK10" s="784">
        <v>0</v>
      </c>
      <c r="AL10" s="787">
        <v>0</v>
      </c>
    </row>
    <row r="11" spans="2:38" s="7" customFormat="1" ht="25.5" customHeight="1" x14ac:dyDescent="0.3">
      <c r="B11" s="788" t="s">
        <v>617</v>
      </c>
      <c r="C11" s="782">
        <v>120543.959921</v>
      </c>
      <c r="D11" s="783">
        <v>0</v>
      </c>
      <c r="E11" s="783">
        <v>109.70568700000001</v>
      </c>
      <c r="F11" s="784">
        <v>109.70568700000001</v>
      </c>
      <c r="G11" s="785">
        <v>109.70410099999999</v>
      </c>
      <c r="H11" s="786">
        <v>179.98417599999999</v>
      </c>
      <c r="I11" s="784">
        <v>89.153746999999996</v>
      </c>
      <c r="J11" s="784">
        <v>89.153746999999996</v>
      </c>
      <c r="K11" s="787">
        <v>0</v>
      </c>
      <c r="L11" s="782">
        <v>130415.89481699999</v>
      </c>
      <c r="M11" s="783">
        <v>0</v>
      </c>
      <c r="N11" s="783">
        <v>107.53067100000001</v>
      </c>
      <c r="O11" s="784">
        <v>107.53067100000001</v>
      </c>
      <c r="P11" s="785">
        <v>107.52908600000001</v>
      </c>
      <c r="Q11" s="786">
        <v>203.56910399999998</v>
      </c>
      <c r="R11" s="784">
        <v>88.358946000000003</v>
      </c>
      <c r="S11" s="784">
        <v>88.358945000000006</v>
      </c>
      <c r="T11" s="787">
        <v>0</v>
      </c>
      <c r="U11" s="782">
        <v>142526.24087200002</v>
      </c>
      <c r="V11" s="783">
        <v>0</v>
      </c>
      <c r="W11" s="783">
        <v>107.793575</v>
      </c>
      <c r="X11" s="784">
        <v>107.793575</v>
      </c>
      <c r="Y11" s="785">
        <v>107.791989</v>
      </c>
      <c r="Z11" s="786">
        <v>162.066911</v>
      </c>
      <c r="AA11" s="784">
        <v>89.354594999999989</v>
      </c>
      <c r="AB11" s="784">
        <v>89.354594999999989</v>
      </c>
      <c r="AC11" s="787">
        <v>0</v>
      </c>
      <c r="AD11" s="782">
        <v>141732.59158000001</v>
      </c>
      <c r="AE11" s="783">
        <v>0</v>
      </c>
      <c r="AF11" s="783">
        <v>106.29028199999999</v>
      </c>
      <c r="AG11" s="784">
        <v>106.29028199999999</v>
      </c>
      <c r="AH11" s="785">
        <v>106.289115</v>
      </c>
      <c r="AI11" s="786">
        <v>166.359409</v>
      </c>
      <c r="AJ11" s="784">
        <v>89.525006999999988</v>
      </c>
      <c r="AK11" s="784">
        <v>89.525006999999988</v>
      </c>
      <c r="AL11" s="787">
        <v>0</v>
      </c>
    </row>
    <row r="12" spans="2:38" s="7" customFormat="1" ht="25.5" customHeight="1" x14ac:dyDescent="0.3">
      <c r="B12" s="789" t="s">
        <v>422</v>
      </c>
      <c r="C12" s="790">
        <v>173.90303599999999</v>
      </c>
      <c r="D12" s="791">
        <v>0</v>
      </c>
      <c r="E12" s="791">
        <v>0</v>
      </c>
      <c r="F12" s="792">
        <v>0</v>
      </c>
      <c r="G12" s="793">
        <v>0</v>
      </c>
      <c r="H12" s="794">
        <v>6.077814</v>
      </c>
      <c r="I12" s="792">
        <v>0</v>
      </c>
      <c r="J12" s="794">
        <v>0</v>
      </c>
      <c r="K12" s="795">
        <v>0</v>
      </c>
      <c r="L12" s="790">
        <v>836.16274999999996</v>
      </c>
      <c r="M12" s="791">
        <v>0</v>
      </c>
      <c r="N12" s="791">
        <v>0</v>
      </c>
      <c r="O12" s="792">
        <v>0</v>
      </c>
      <c r="P12" s="793">
        <v>0</v>
      </c>
      <c r="Q12" s="794">
        <v>6.2179310000000001</v>
      </c>
      <c r="R12" s="792">
        <v>0</v>
      </c>
      <c r="S12" s="794">
        <v>0</v>
      </c>
      <c r="T12" s="795">
        <v>0</v>
      </c>
      <c r="U12" s="790">
        <v>809.12894600000004</v>
      </c>
      <c r="V12" s="791">
        <v>0</v>
      </c>
      <c r="W12" s="791">
        <v>0</v>
      </c>
      <c r="X12" s="792">
        <v>0</v>
      </c>
      <c r="Y12" s="793">
        <v>0</v>
      </c>
      <c r="Z12" s="794">
        <v>5.1482079999999995</v>
      </c>
      <c r="AA12" s="792">
        <v>0</v>
      </c>
      <c r="AB12" s="794">
        <v>0</v>
      </c>
      <c r="AC12" s="795">
        <v>0</v>
      </c>
      <c r="AD12" s="790">
        <v>803.82269599999995</v>
      </c>
      <c r="AE12" s="791">
        <v>0</v>
      </c>
      <c r="AF12" s="791">
        <v>0</v>
      </c>
      <c r="AG12" s="792">
        <v>0</v>
      </c>
      <c r="AH12" s="793">
        <v>0</v>
      </c>
      <c r="AI12" s="794">
        <v>4.8545170000000004</v>
      </c>
      <c r="AJ12" s="792">
        <v>0</v>
      </c>
      <c r="AK12" s="794">
        <v>0</v>
      </c>
      <c r="AL12" s="795">
        <v>0</v>
      </c>
    </row>
    <row r="13" spans="2:38" s="7" customFormat="1" ht="25.5" customHeight="1" x14ac:dyDescent="0.3">
      <c r="B13" s="789" t="s">
        <v>426</v>
      </c>
      <c r="C13" s="790">
        <v>79430.258065999995</v>
      </c>
      <c r="D13" s="791">
        <v>0</v>
      </c>
      <c r="E13" s="791">
        <v>14.008355999999999</v>
      </c>
      <c r="F13" s="792">
        <v>14.008355999999999</v>
      </c>
      <c r="G13" s="793">
        <v>14.008355999999999</v>
      </c>
      <c r="H13" s="794">
        <v>101.50455600000001</v>
      </c>
      <c r="I13" s="792">
        <v>4.7888450000000002</v>
      </c>
      <c r="J13" s="794">
        <v>4.7888450000000002</v>
      </c>
      <c r="K13" s="795">
        <v>0</v>
      </c>
      <c r="L13" s="790">
        <v>87113.958564999994</v>
      </c>
      <c r="M13" s="791">
        <v>0</v>
      </c>
      <c r="N13" s="791">
        <v>12.726216000000001</v>
      </c>
      <c r="O13" s="792">
        <v>12.726216000000001</v>
      </c>
      <c r="P13" s="793">
        <v>12.726216000000001</v>
      </c>
      <c r="Q13" s="794">
        <v>106.591995</v>
      </c>
      <c r="R13" s="792">
        <v>4.4789599999999998</v>
      </c>
      <c r="S13" s="794">
        <v>4.4789589999999997</v>
      </c>
      <c r="T13" s="795">
        <v>0</v>
      </c>
      <c r="U13" s="790">
        <v>97417.941640999998</v>
      </c>
      <c r="V13" s="791">
        <v>0</v>
      </c>
      <c r="W13" s="791">
        <v>12.740049000000001</v>
      </c>
      <c r="X13" s="792">
        <v>12.740049000000001</v>
      </c>
      <c r="Y13" s="793">
        <v>12.740048</v>
      </c>
      <c r="Z13" s="794">
        <v>80.309279000000004</v>
      </c>
      <c r="AA13" s="792">
        <v>4.0136060000000002</v>
      </c>
      <c r="AB13" s="794">
        <v>4.0136060000000002</v>
      </c>
      <c r="AC13" s="795">
        <v>0</v>
      </c>
      <c r="AD13" s="790">
        <v>97863.503001000005</v>
      </c>
      <c r="AE13" s="791">
        <v>0</v>
      </c>
      <c r="AF13" s="791">
        <v>11.517143000000001</v>
      </c>
      <c r="AG13" s="792">
        <v>11.517143000000001</v>
      </c>
      <c r="AH13" s="793">
        <v>11.517143000000001</v>
      </c>
      <c r="AI13" s="794">
        <v>67.750816</v>
      </c>
      <c r="AJ13" s="792">
        <v>4.0699990000000001</v>
      </c>
      <c r="AK13" s="794">
        <v>4.0699990000000001</v>
      </c>
      <c r="AL13" s="795">
        <v>0</v>
      </c>
    </row>
    <row r="14" spans="2:38" s="7" customFormat="1" ht="25.5" customHeight="1" x14ac:dyDescent="0.3">
      <c r="B14" s="789" t="s">
        <v>428</v>
      </c>
      <c r="C14" s="790">
        <v>11505.087664999999</v>
      </c>
      <c r="D14" s="791">
        <v>0</v>
      </c>
      <c r="E14" s="791">
        <v>5.0000000000000001E-4</v>
      </c>
      <c r="F14" s="792">
        <v>5.0000000000000001E-4</v>
      </c>
      <c r="G14" s="793">
        <v>0</v>
      </c>
      <c r="H14" s="794">
        <v>1.2376309999999999</v>
      </c>
      <c r="I14" s="792">
        <v>0</v>
      </c>
      <c r="J14" s="794">
        <v>0</v>
      </c>
      <c r="K14" s="795">
        <v>0</v>
      </c>
      <c r="L14" s="790">
        <v>12647.941042999997</v>
      </c>
      <c r="M14" s="791">
        <v>0</v>
      </c>
      <c r="N14" s="791">
        <v>5.0000000000000001E-4</v>
      </c>
      <c r="O14" s="792">
        <v>5.0000000000000001E-4</v>
      </c>
      <c r="P14" s="793">
        <v>0</v>
      </c>
      <c r="Q14" s="794">
        <v>3.2713450000000002</v>
      </c>
      <c r="R14" s="792">
        <v>0</v>
      </c>
      <c r="S14" s="794">
        <v>0</v>
      </c>
      <c r="T14" s="795">
        <v>0</v>
      </c>
      <c r="U14" s="790">
        <v>14452.870791000001</v>
      </c>
      <c r="V14" s="791">
        <v>0</v>
      </c>
      <c r="W14" s="791">
        <v>5.0000000000000001E-4</v>
      </c>
      <c r="X14" s="792">
        <v>5.0000000000000001E-4</v>
      </c>
      <c r="Y14" s="793">
        <v>0</v>
      </c>
      <c r="Z14" s="794">
        <v>3.4385659999999998</v>
      </c>
      <c r="AA14" s="792">
        <v>0</v>
      </c>
      <c r="AB14" s="794">
        <v>0</v>
      </c>
      <c r="AC14" s="795">
        <v>0</v>
      </c>
      <c r="AD14" s="790">
        <v>13166.260762</v>
      </c>
      <c r="AE14" s="791">
        <v>0</v>
      </c>
      <c r="AF14" s="791">
        <v>5.0000000000000001E-4</v>
      </c>
      <c r="AG14" s="792">
        <v>5.0000000000000001E-4</v>
      </c>
      <c r="AH14" s="793">
        <v>0</v>
      </c>
      <c r="AI14" s="794">
        <v>3.2367820000000003</v>
      </c>
      <c r="AJ14" s="792">
        <v>0</v>
      </c>
      <c r="AK14" s="794">
        <v>0</v>
      </c>
      <c r="AL14" s="795">
        <v>0</v>
      </c>
    </row>
    <row r="15" spans="2:38" s="7" customFormat="1" ht="25.5" customHeight="1" x14ac:dyDescent="0.3">
      <c r="B15" s="789" t="s">
        <v>430</v>
      </c>
      <c r="C15" s="790">
        <v>23145.269687</v>
      </c>
      <c r="D15" s="791">
        <v>0</v>
      </c>
      <c r="E15" s="791">
        <v>62.194931000000004</v>
      </c>
      <c r="F15" s="792">
        <v>62.194931000000004</v>
      </c>
      <c r="G15" s="793">
        <v>62.193846000000001</v>
      </c>
      <c r="H15" s="794">
        <v>43.332718999999997</v>
      </c>
      <c r="I15" s="792">
        <v>62.100869000000003</v>
      </c>
      <c r="J15" s="794">
        <v>62.100869000000003</v>
      </c>
      <c r="K15" s="795">
        <v>0</v>
      </c>
      <c r="L15" s="790">
        <v>23313.659721999997</v>
      </c>
      <c r="M15" s="791">
        <v>0</v>
      </c>
      <c r="N15" s="791">
        <v>61.687488000000002</v>
      </c>
      <c r="O15" s="792">
        <v>61.687488000000002</v>
      </c>
      <c r="P15" s="793">
        <v>61.686402999999999</v>
      </c>
      <c r="Q15" s="794">
        <v>62.021704</v>
      </c>
      <c r="R15" s="792">
        <v>61.615953000000005</v>
      </c>
      <c r="S15" s="794">
        <v>61.615953000000005</v>
      </c>
      <c r="T15" s="795">
        <v>0</v>
      </c>
      <c r="U15" s="790">
        <v>22931.299674000002</v>
      </c>
      <c r="V15" s="791">
        <v>0</v>
      </c>
      <c r="W15" s="791">
        <v>61.936559000000003</v>
      </c>
      <c r="X15" s="792">
        <v>61.936559000000003</v>
      </c>
      <c r="Y15" s="793">
        <v>61.935473999999999</v>
      </c>
      <c r="Z15" s="794">
        <v>51.765741000000006</v>
      </c>
      <c r="AA15" s="792">
        <v>61.865007000000006</v>
      </c>
      <c r="AB15" s="794">
        <v>61.865007000000006</v>
      </c>
      <c r="AC15" s="795">
        <v>0</v>
      </c>
      <c r="AD15" s="790">
        <v>21687.982668000001</v>
      </c>
      <c r="AE15" s="791">
        <v>0</v>
      </c>
      <c r="AF15" s="791">
        <v>62.050167000000002</v>
      </c>
      <c r="AG15" s="792">
        <v>62.050167000000002</v>
      </c>
      <c r="AH15" s="793">
        <v>62.049500000000002</v>
      </c>
      <c r="AI15" s="794">
        <v>73.832228000000001</v>
      </c>
      <c r="AJ15" s="792">
        <v>61.979026000000005</v>
      </c>
      <c r="AK15" s="794">
        <v>61.979026000000005</v>
      </c>
      <c r="AL15" s="795">
        <v>0</v>
      </c>
    </row>
    <row r="16" spans="2:38" s="7" customFormat="1" ht="25.5" customHeight="1" x14ac:dyDescent="0.3">
      <c r="B16" s="789" t="s">
        <v>432</v>
      </c>
      <c r="C16" s="790">
        <v>6289.4414669999996</v>
      </c>
      <c r="D16" s="791">
        <v>0</v>
      </c>
      <c r="E16" s="791">
        <v>33.501899999999999</v>
      </c>
      <c r="F16" s="792">
        <v>33.501899999999999</v>
      </c>
      <c r="G16" s="793">
        <v>33.501899000000002</v>
      </c>
      <c r="H16" s="794">
        <v>27.831455999999999</v>
      </c>
      <c r="I16" s="792">
        <v>22.264033000000001</v>
      </c>
      <c r="J16" s="794">
        <v>22.264033000000001</v>
      </c>
      <c r="K16" s="795">
        <v>0</v>
      </c>
      <c r="L16" s="790">
        <v>6504.1727369999999</v>
      </c>
      <c r="M16" s="791">
        <v>0</v>
      </c>
      <c r="N16" s="791">
        <v>33.116467</v>
      </c>
      <c r="O16" s="792">
        <v>33.116467</v>
      </c>
      <c r="P16" s="793">
        <v>33.116467</v>
      </c>
      <c r="Q16" s="794">
        <v>25.466128999999999</v>
      </c>
      <c r="R16" s="792">
        <v>22.264033000000001</v>
      </c>
      <c r="S16" s="794">
        <v>22.264033000000001</v>
      </c>
      <c r="T16" s="795">
        <v>0</v>
      </c>
      <c r="U16" s="790">
        <v>6914.99982</v>
      </c>
      <c r="V16" s="791">
        <v>0</v>
      </c>
      <c r="W16" s="791">
        <v>33.116467</v>
      </c>
      <c r="X16" s="792">
        <v>33.116467</v>
      </c>
      <c r="Y16" s="793">
        <v>33.116467</v>
      </c>
      <c r="Z16" s="794">
        <v>21.405117000000001</v>
      </c>
      <c r="AA16" s="792">
        <v>23.475982000000002</v>
      </c>
      <c r="AB16" s="794">
        <v>23.475982000000002</v>
      </c>
      <c r="AC16" s="795">
        <v>0</v>
      </c>
      <c r="AD16" s="790">
        <v>8211.0224529999996</v>
      </c>
      <c r="AE16" s="791">
        <v>0</v>
      </c>
      <c r="AF16" s="791">
        <v>32.722471999999996</v>
      </c>
      <c r="AG16" s="792">
        <v>32.722471999999996</v>
      </c>
      <c r="AH16" s="793">
        <v>32.722471999999996</v>
      </c>
      <c r="AI16" s="794">
        <v>16.685065999999999</v>
      </c>
      <c r="AJ16" s="792">
        <v>23.475982000000002</v>
      </c>
      <c r="AK16" s="794">
        <v>23.475982000000002</v>
      </c>
      <c r="AL16" s="795">
        <v>0</v>
      </c>
    </row>
    <row r="17" spans="2:38" s="7" customFormat="1" ht="25.5" customHeight="1" x14ac:dyDescent="0.3">
      <c r="B17" s="788" t="s">
        <v>618</v>
      </c>
      <c r="C17" s="782">
        <v>463056.234566</v>
      </c>
      <c r="D17" s="783">
        <v>1216.8664020000001</v>
      </c>
      <c r="E17" s="783">
        <v>10605.821271999999</v>
      </c>
      <c r="F17" s="784">
        <v>10605.821271999999</v>
      </c>
      <c r="G17" s="785">
        <v>10278.116123</v>
      </c>
      <c r="H17" s="786">
        <v>2452.7797570000002</v>
      </c>
      <c r="I17" s="784">
        <v>5317.9046449999996</v>
      </c>
      <c r="J17" s="784">
        <v>5184.5218030000005</v>
      </c>
      <c r="K17" s="787">
        <v>3963.1221429999996</v>
      </c>
      <c r="L17" s="782">
        <v>458068.65667199995</v>
      </c>
      <c r="M17" s="783">
        <v>1252.8960010000001</v>
      </c>
      <c r="N17" s="783">
        <v>9999.7752360000013</v>
      </c>
      <c r="O17" s="784">
        <v>9999.7752360000013</v>
      </c>
      <c r="P17" s="785">
        <v>9705.711303</v>
      </c>
      <c r="Q17" s="786">
        <v>2467.4221119999997</v>
      </c>
      <c r="R17" s="784">
        <v>4959.6017190000002</v>
      </c>
      <c r="S17" s="784">
        <v>4839.2353270000012</v>
      </c>
      <c r="T17" s="787">
        <v>3731.1259639999998</v>
      </c>
      <c r="U17" s="782">
        <v>450093.82386400003</v>
      </c>
      <c r="V17" s="783">
        <v>1624.700466</v>
      </c>
      <c r="W17" s="783">
        <v>10143.419043</v>
      </c>
      <c r="X17" s="784">
        <v>10143.419043</v>
      </c>
      <c r="Y17" s="785">
        <v>9852.9681189999992</v>
      </c>
      <c r="Z17" s="786">
        <v>2395.8253439999999</v>
      </c>
      <c r="AA17" s="784">
        <v>5127.6378039999991</v>
      </c>
      <c r="AB17" s="784">
        <v>5005.3343809999988</v>
      </c>
      <c r="AC17" s="787">
        <v>3742.5844420000003</v>
      </c>
      <c r="AD17" s="782">
        <v>451825.20861899998</v>
      </c>
      <c r="AE17" s="783">
        <v>926.50078299999996</v>
      </c>
      <c r="AF17" s="783">
        <v>9735.8219549999994</v>
      </c>
      <c r="AG17" s="784">
        <v>9735.8219549999994</v>
      </c>
      <c r="AH17" s="785">
        <v>9474.9164440000004</v>
      </c>
      <c r="AI17" s="786">
        <v>2310.3153479999996</v>
      </c>
      <c r="AJ17" s="784">
        <v>4921.295286999999</v>
      </c>
      <c r="AK17" s="784">
        <v>4805.5099879999998</v>
      </c>
      <c r="AL17" s="787">
        <v>3561.4404470000004</v>
      </c>
    </row>
    <row r="18" spans="2:38" s="7" customFormat="1" ht="41.25" customHeight="1" x14ac:dyDescent="0.3">
      <c r="B18" s="789" t="s">
        <v>422</v>
      </c>
      <c r="C18" s="790">
        <v>3294.4340480000001</v>
      </c>
      <c r="D18" s="791">
        <v>0</v>
      </c>
      <c r="E18" s="791">
        <v>0</v>
      </c>
      <c r="F18" s="796">
        <v>0</v>
      </c>
      <c r="G18" s="797">
        <v>0</v>
      </c>
      <c r="H18" s="794">
        <v>7.7126469999999996</v>
      </c>
      <c r="I18" s="796">
        <v>0</v>
      </c>
      <c r="J18" s="796">
        <v>0</v>
      </c>
      <c r="K18" s="795">
        <v>0</v>
      </c>
      <c r="L18" s="790">
        <v>3231.3224150000001</v>
      </c>
      <c r="M18" s="791">
        <v>0</v>
      </c>
      <c r="N18" s="791">
        <v>0</v>
      </c>
      <c r="O18" s="796">
        <v>0</v>
      </c>
      <c r="P18" s="797">
        <v>0</v>
      </c>
      <c r="Q18" s="794">
        <v>9.2720280000000006</v>
      </c>
      <c r="R18" s="796">
        <v>0</v>
      </c>
      <c r="S18" s="796">
        <v>0</v>
      </c>
      <c r="T18" s="795">
        <v>0</v>
      </c>
      <c r="U18" s="790">
        <v>2739.9092609999998</v>
      </c>
      <c r="V18" s="791">
        <v>0</v>
      </c>
      <c r="W18" s="791">
        <v>0</v>
      </c>
      <c r="X18" s="796">
        <v>0</v>
      </c>
      <c r="Y18" s="797">
        <v>0</v>
      </c>
      <c r="Z18" s="794">
        <v>9.4403780000000008</v>
      </c>
      <c r="AA18" s="796">
        <v>0</v>
      </c>
      <c r="AB18" s="796">
        <v>0</v>
      </c>
      <c r="AC18" s="795">
        <v>0</v>
      </c>
      <c r="AD18" s="790">
        <v>3191.3657790000002</v>
      </c>
      <c r="AE18" s="791">
        <v>0</v>
      </c>
      <c r="AF18" s="791">
        <v>0</v>
      </c>
      <c r="AG18" s="796">
        <v>0</v>
      </c>
      <c r="AH18" s="797">
        <v>0</v>
      </c>
      <c r="AI18" s="794">
        <v>9.8496299999999994</v>
      </c>
      <c r="AJ18" s="796">
        <v>0</v>
      </c>
      <c r="AK18" s="796">
        <v>0</v>
      </c>
      <c r="AL18" s="795">
        <v>0</v>
      </c>
    </row>
    <row r="19" spans="2:38" s="7" customFormat="1" ht="48.75" customHeight="1" x14ac:dyDescent="0.3">
      <c r="B19" s="789" t="s">
        <v>426</v>
      </c>
      <c r="C19" s="790">
        <v>16031.754683000001</v>
      </c>
      <c r="D19" s="791">
        <v>260.70718099999999</v>
      </c>
      <c r="E19" s="791">
        <v>414.43316299999998</v>
      </c>
      <c r="F19" s="796">
        <v>414.43316299999998</v>
      </c>
      <c r="G19" s="797">
        <v>414.21115800000001</v>
      </c>
      <c r="H19" s="794">
        <v>35.997982999999998</v>
      </c>
      <c r="I19" s="796">
        <v>181.35874200000001</v>
      </c>
      <c r="J19" s="796">
        <v>181.238371</v>
      </c>
      <c r="K19" s="795">
        <v>134.195866</v>
      </c>
      <c r="L19" s="790">
        <v>16449.035569999996</v>
      </c>
      <c r="M19" s="791">
        <v>151.93483699999999</v>
      </c>
      <c r="N19" s="791">
        <v>402.54181</v>
      </c>
      <c r="O19" s="796">
        <v>402.54181</v>
      </c>
      <c r="P19" s="797">
        <v>402.30709100000001</v>
      </c>
      <c r="Q19" s="794">
        <v>59.598398000000003</v>
      </c>
      <c r="R19" s="796">
        <v>181.55449899999999</v>
      </c>
      <c r="S19" s="796">
        <v>181.40591800000001</v>
      </c>
      <c r="T19" s="795">
        <v>126.890338</v>
      </c>
      <c r="U19" s="790">
        <v>16349.191118000002</v>
      </c>
      <c r="V19" s="791">
        <v>160.042753</v>
      </c>
      <c r="W19" s="791">
        <v>394.475437</v>
      </c>
      <c r="X19" s="796">
        <v>394.475437</v>
      </c>
      <c r="Y19" s="797">
        <v>394.24349599999999</v>
      </c>
      <c r="Z19" s="794">
        <v>57.819786999999998</v>
      </c>
      <c r="AA19" s="796">
        <v>179.93709799999999</v>
      </c>
      <c r="AB19" s="796">
        <v>179.792765</v>
      </c>
      <c r="AC19" s="795">
        <v>124.807636</v>
      </c>
      <c r="AD19" s="790">
        <v>15937.984179999999</v>
      </c>
      <c r="AE19" s="791">
        <v>158.67502099999999</v>
      </c>
      <c r="AF19" s="791">
        <v>385.024812</v>
      </c>
      <c r="AG19" s="796">
        <v>385.024812</v>
      </c>
      <c r="AH19" s="797">
        <v>384.79439500000001</v>
      </c>
      <c r="AI19" s="794">
        <v>50.975729000000001</v>
      </c>
      <c r="AJ19" s="796">
        <v>179.187049</v>
      </c>
      <c r="AK19" s="796">
        <v>179.01385099999999</v>
      </c>
      <c r="AL19" s="795">
        <v>113.97306500000001</v>
      </c>
    </row>
    <row r="20" spans="2:38" s="7" customFormat="1" ht="50.25" customHeight="1" x14ac:dyDescent="0.3">
      <c r="B20" s="789" t="s">
        <v>428</v>
      </c>
      <c r="C20" s="790">
        <v>20824.353574999997</v>
      </c>
      <c r="D20" s="791">
        <v>4.4450000000000002E-3</v>
      </c>
      <c r="E20" s="791">
        <v>123.195956</v>
      </c>
      <c r="F20" s="796">
        <v>123.195956</v>
      </c>
      <c r="G20" s="797">
        <v>123.195956</v>
      </c>
      <c r="H20" s="794">
        <v>7.8304119999999999</v>
      </c>
      <c r="I20" s="796">
        <v>24.056850000000001</v>
      </c>
      <c r="J20" s="796">
        <v>24.056851000000002</v>
      </c>
      <c r="K20" s="795">
        <v>74.353549000000001</v>
      </c>
      <c r="L20" s="790">
        <v>20406.952092</v>
      </c>
      <c r="M20" s="791">
        <v>5.3870000000000003E-3</v>
      </c>
      <c r="N20" s="791">
        <v>111.686809</v>
      </c>
      <c r="O20" s="796">
        <v>111.686809</v>
      </c>
      <c r="P20" s="797">
        <v>111.686809</v>
      </c>
      <c r="Q20" s="794">
        <v>10.040856</v>
      </c>
      <c r="R20" s="796">
        <v>19.595343</v>
      </c>
      <c r="S20" s="796">
        <v>19.595344000000001</v>
      </c>
      <c r="T20" s="795">
        <v>69.239434000000003</v>
      </c>
      <c r="U20" s="790">
        <v>19355.605510999998</v>
      </c>
      <c r="V20" s="791">
        <v>2.036E-3</v>
      </c>
      <c r="W20" s="791">
        <v>97.701353999999995</v>
      </c>
      <c r="X20" s="796">
        <v>97.701353999999995</v>
      </c>
      <c r="Y20" s="797">
        <v>97.701355000000007</v>
      </c>
      <c r="Z20" s="794">
        <v>8.8010870000000008</v>
      </c>
      <c r="AA20" s="796">
        <v>20.906368000000001</v>
      </c>
      <c r="AB20" s="796">
        <v>20.906369000000002</v>
      </c>
      <c r="AC20" s="795">
        <v>57.963813999999999</v>
      </c>
      <c r="AD20" s="790">
        <v>22890.151893000002</v>
      </c>
      <c r="AE20" s="791">
        <v>3.1050000000000001E-3</v>
      </c>
      <c r="AF20" s="791">
        <v>93.137325000000004</v>
      </c>
      <c r="AG20" s="796">
        <v>93.137325000000004</v>
      </c>
      <c r="AH20" s="797">
        <v>93.137324000000007</v>
      </c>
      <c r="AI20" s="794">
        <v>8.3449089999999995</v>
      </c>
      <c r="AJ20" s="796">
        <v>21.047618</v>
      </c>
      <c r="AK20" s="796">
        <v>21.047618</v>
      </c>
      <c r="AL20" s="795">
        <v>52.399500000000003</v>
      </c>
    </row>
    <row r="21" spans="2:38" s="7" customFormat="1" ht="50.25" customHeight="1" x14ac:dyDescent="0.3">
      <c r="B21" s="789" t="s">
        <v>430</v>
      </c>
      <c r="C21" s="790">
        <v>56323.126682000002</v>
      </c>
      <c r="D21" s="791">
        <v>19.083410000000001</v>
      </c>
      <c r="E21" s="791">
        <v>315.292055</v>
      </c>
      <c r="F21" s="796">
        <v>315.292055</v>
      </c>
      <c r="G21" s="797">
        <v>312.52042599999999</v>
      </c>
      <c r="H21" s="798">
        <v>99.566648999999998</v>
      </c>
      <c r="I21" s="796">
        <v>157.71284299999999</v>
      </c>
      <c r="J21" s="796">
        <v>155.43480500000001</v>
      </c>
      <c r="K21" s="795">
        <v>126.360697</v>
      </c>
      <c r="L21" s="790">
        <v>54794.613024999999</v>
      </c>
      <c r="M21" s="791">
        <v>97.622270999999998</v>
      </c>
      <c r="N21" s="791">
        <v>320.371263</v>
      </c>
      <c r="O21" s="796">
        <v>320.371263</v>
      </c>
      <c r="P21" s="797">
        <v>317.660281</v>
      </c>
      <c r="Q21" s="798">
        <v>97.764617999999999</v>
      </c>
      <c r="R21" s="796">
        <v>166.217536</v>
      </c>
      <c r="S21" s="796">
        <v>163.945358</v>
      </c>
      <c r="T21" s="795">
        <v>119.28462500000001</v>
      </c>
      <c r="U21" s="790">
        <v>55240.175029999999</v>
      </c>
      <c r="V21" s="791">
        <v>56.098815000000002</v>
      </c>
      <c r="W21" s="791">
        <v>379.15116499999999</v>
      </c>
      <c r="X21" s="796">
        <v>379.15116499999999</v>
      </c>
      <c r="Y21" s="797">
        <v>376.439908</v>
      </c>
      <c r="Z21" s="798">
        <v>89.988101</v>
      </c>
      <c r="AA21" s="796">
        <v>177.99936299999999</v>
      </c>
      <c r="AB21" s="796">
        <v>175.72702100000001</v>
      </c>
      <c r="AC21" s="795">
        <v>124.16954800000001</v>
      </c>
      <c r="AD21" s="790">
        <v>57068.392210999998</v>
      </c>
      <c r="AE21" s="791">
        <v>10.119559000000001</v>
      </c>
      <c r="AF21" s="791">
        <v>342.835444</v>
      </c>
      <c r="AG21" s="796">
        <v>342.835444</v>
      </c>
      <c r="AH21" s="797">
        <v>340.37276800000001</v>
      </c>
      <c r="AI21" s="798">
        <v>57.648502000000001</v>
      </c>
      <c r="AJ21" s="796">
        <v>155.94120899999999</v>
      </c>
      <c r="AK21" s="796">
        <v>153.84508299999999</v>
      </c>
      <c r="AL21" s="795">
        <v>126.21849999999999</v>
      </c>
    </row>
    <row r="22" spans="2:38" s="7" customFormat="1" ht="48.75" customHeight="1" x14ac:dyDescent="0.3">
      <c r="B22" s="789" t="s">
        <v>432</v>
      </c>
      <c r="C22" s="790">
        <v>187822.765728</v>
      </c>
      <c r="D22" s="791">
        <v>469.636708</v>
      </c>
      <c r="E22" s="791">
        <v>6458.0305419999995</v>
      </c>
      <c r="F22" s="796">
        <v>6458.0305419999995</v>
      </c>
      <c r="G22" s="797">
        <v>6225.7433790000014</v>
      </c>
      <c r="H22" s="798">
        <v>1440.2494159999999</v>
      </c>
      <c r="I22" s="796">
        <v>3368.4811359999999</v>
      </c>
      <c r="J22" s="796">
        <v>3278.9414870000001</v>
      </c>
      <c r="K22" s="795">
        <v>2366.7919269999998</v>
      </c>
      <c r="L22" s="790">
        <v>185290.65742899998</v>
      </c>
      <c r="M22" s="791">
        <v>446.57106599999997</v>
      </c>
      <c r="N22" s="791">
        <v>6104.4984729999996</v>
      </c>
      <c r="O22" s="796">
        <v>6104.4984729999996</v>
      </c>
      <c r="P22" s="797">
        <v>5878.0139980000004</v>
      </c>
      <c r="Q22" s="798">
        <v>1465.4635579999999</v>
      </c>
      <c r="R22" s="796">
        <v>3127.930147</v>
      </c>
      <c r="S22" s="796">
        <v>3038.2743139999998</v>
      </c>
      <c r="T22" s="795">
        <v>2249.5426200000002</v>
      </c>
      <c r="U22" s="790">
        <v>180409.74754399998</v>
      </c>
      <c r="V22" s="791">
        <v>578.78028200000006</v>
      </c>
      <c r="W22" s="791">
        <v>6190.0541639999992</v>
      </c>
      <c r="X22" s="796">
        <v>6190.0541639999992</v>
      </c>
      <c r="Y22" s="797">
        <v>5965.8165710000012</v>
      </c>
      <c r="Z22" s="798">
        <v>1428.2073600000001</v>
      </c>
      <c r="AA22" s="796">
        <v>3237.5088000000001</v>
      </c>
      <c r="AB22" s="796">
        <v>3146.1355239999998</v>
      </c>
      <c r="AC22" s="795">
        <v>2273.4746090000003</v>
      </c>
      <c r="AD22" s="790">
        <v>175494.99670400002</v>
      </c>
      <c r="AE22" s="791">
        <v>372.79681099999999</v>
      </c>
      <c r="AF22" s="791">
        <v>5974.9536559999997</v>
      </c>
      <c r="AG22" s="796">
        <v>5974.9536559999997</v>
      </c>
      <c r="AH22" s="797">
        <v>5775.0007550000009</v>
      </c>
      <c r="AI22" s="798">
        <v>1349.4453239999998</v>
      </c>
      <c r="AJ22" s="796">
        <v>3110.9982610000002</v>
      </c>
      <c r="AK22" s="796">
        <v>3022.775091</v>
      </c>
      <c r="AL22" s="795">
        <v>2173.259317</v>
      </c>
    </row>
    <row r="23" spans="2:38" s="7" customFormat="1" ht="50.25" customHeight="1" x14ac:dyDescent="0.3">
      <c r="B23" s="789" t="s">
        <v>619</v>
      </c>
      <c r="C23" s="790">
        <v>71999.499352999992</v>
      </c>
      <c r="D23" s="791">
        <v>290.20067</v>
      </c>
      <c r="E23" s="791">
        <v>4452.5618999999997</v>
      </c>
      <c r="F23" s="796">
        <v>4452.5618999999997</v>
      </c>
      <c r="G23" s="797">
        <v>4260.5705710000002</v>
      </c>
      <c r="H23" s="798">
        <v>697.41746000000001</v>
      </c>
      <c r="I23" s="796">
        <v>2278.9296130000002</v>
      </c>
      <c r="J23" s="796">
        <v>2204.2820350000002</v>
      </c>
      <c r="K23" s="795">
        <v>1939.9761940000001</v>
      </c>
      <c r="L23" s="790">
        <v>70004.669922000016</v>
      </c>
      <c r="M23" s="791">
        <v>325.38378299999999</v>
      </c>
      <c r="N23" s="791">
        <v>4086.8062849999997</v>
      </c>
      <c r="O23" s="796">
        <v>4086.8062849999997</v>
      </c>
      <c r="P23" s="797">
        <v>3914.4058869999999</v>
      </c>
      <c r="Q23" s="798">
        <v>728.965825</v>
      </c>
      <c r="R23" s="796">
        <v>2073.136763</v>
      </c>
      <c r="S23" s="796">
        <v>2004.295169</v>
      </c>
      <c r="T23" s="795">
        <v>1797.2019210000001</v>
      </c>
      <c r="U23" s="790">
        <v>67315.698153999998</v>
      </c>
      <c r="V23" s="791">
        <v>427.47140000000002</v>
      </c>
      <c r="W23" s="791">
        <v>4182.5544570000002</v>
      </c>
      <c r="X23" s="796">
        <v>4182.5544570000002</v>
      </c>
      <c r="Y23" s="797">
        <v>4011.688408</v>
      </c>
      <c r="Z23" s="798">
        <v>716.29077800000005</v>
      </c>
      <c r="AA23" s="796">
        <v>2178.8336870000003</v>
      </c>
      <c r="AB23" s="796">
        <v>2108.7105860000001</v>
      </c>
      <c r="AC23" s="795">
        <v>1803.799833</v>
      </c>
      <c r="AD23" s="790">
        <v>65362.337297999999</v>
      </c>
      <c r="AE23" s="791">
        <v>271.81485300000003</v>
      </c>
      <c r="AF23" s="791">
        <v>4117.0006430000003</v>
      </c>
      <c r="AG23" s="796">
        <v>4117.0006430000003</v>
      </c>
      <c r="AH23" s="797">
        <v>3953.2537950000001</v>
      </c>
      <c r="AI23" s="798">
        <v>684.41943300000003</v>
      </c>
      <c r="AJ23" s="796">
        <v>2146.0547659999997</v>
      </c>
      <c r="AK23" s="796">
        <v>2077.51773</v>
      </c>
      <c r="AL23" s="795">
        <v>1746.0477340000002</v>
      </c>
    </row>
    <row r="24" spans="2:38" s="7" customFormat="1" ht="48.75" customHeight="1" x14ac:dyDescent="0.3">
      <c r="B24" s="789" t="s">
        <v>620</v>
      </c>
      <c r="C24" s="790">
        <v>27393.090027999999</v>
      </c>
      <c r="D24" s="791">
        <v>176.41716400000001</v>
      </c>
      <c r="E24" s="791">
        <v>2199.2550189999997</v>
      </c>
      <c r="F24" s="796">
        <v>2199.2550189999997</v>
      </c>
      <c r="G24" s="797">
        <v>2028.5487820000001</v>
      </c>
      <c r="H24" s="798">
        <v>506.56588099999999</v>
      </c>
      <c r="I24" s="796">
        <v>1007.355243</v>
      </c>
      <c r="J24" s="796">
        <v>950.43691799999999</v>
      </c>
      <c r="K24" s="795">
        <v>1149.9870209999999</v>
      </c>
      <c r="L24" s="790">
        <v>25950.512364999999</v>
      </c>
      <c r="M24" s="791">
        <v>158.061352</v>
      </c>
      <c r="N24" s="791">
        <v>1866.2307719999999</v>
      </c>
      <c r="O24" s="796">
        <v>1866.2307719999999</v>
      </c>
      <c r="P24" s="797">
        <v>1712.4614120000001</v>
      </c>
      <c r="Q24" s="798">
        <v>500.13766700000002</v>
      </c>
      <c r="R24" s="796">
        <v>850.02342299999998</v>
      </c>
      <c r="S24" s="796">
        <v>800.46975499999996</v>
      </c>
      <c r="T24" s="795">
        <v>1000.1118899999999</v>
      </c>
      <c r="U24" s="790">
        <v>25420.131955000001</v>
      </c>
      <c r="V24" s="791">
        <v>186.979231</v>
      </c>
      <c r="W24" s="791">
        <v>1827.4495360000001</v>
      </c>
      <c r="X24" s="796">
        <v>1827.4495360000001</v>
      </c>
      <c r="Y24" s="797">
        <v>1679.1739230000001</v>
      </c>
      <c r="Z24" s="798">
        <v>508.39175</v>
      </c>
      <c r="AA24" s="796">
        <v>838.11667199999999</v>
      </c>
      <c r="AB24" s="796">
        <v>788.13473799999997</v>
      </c>
      <c r="AC24" s="795">
        <v>981.13414900000009</v>
      </c>
      <c r="AD24" s="790">
        <v>24769.955946000002</v>
      </c>
      <c r="AE24" s="791">
        <v>119.544882</v>
      </c>
      <c r="AF24" s="791">
        <v>1700.0836419999998</v>
      </c>
      <c r="AG24" s="796">
        <v>1700.0836419999998</v>
      </c>
      <c r="AH24" s="797">
        <v>1574.88437</v>
      </c>
      <c r="AI24" s="798">
        <v>486.99410699999999</v>
      </c>
      <c r="AJ24" s="796">
        <v>769.7817399999999</v>
      </c>
      <c r="AK24" s="796">
        <v>725.80153800000005</v>
      </c>
      <c r="AL24" s="795">
        <v>893.851677</v>
      </c>
    </row>
    <row r="25" spans="2:38" s="7" customFormat="1" ht="50.25" customHeight="1" x14ac:dyDescent="0.3">
      <c r="B25" s="789" t="s">
        <v>434</v>
      </c>
      <c r="C25" s="790">
        <v>178759.79984999998</v>
      </c>
      <c r="D25" s="791">
        <v>467.43465799999996</v>
      </c>
      <c r="E25" s="791">
        <v>3294.8695560000001</v>
      </c>
      <c r="F25" s="796">
        <v>3294.8695560000001</v>
      </c>
      <c r="G25" s="797">
        <v>3202.4452040000001</v>
      </c>
      <c r="H25" s="798">
        <v>861.42264999999998</v>
      </c>
      <c r="I25" s="796">
        <v>1586.2950739999999</v>
      </c>
      <c r="J25" s="796">
        <v>1544.850289</v>
      </c>
      <c r="K25" s="795">
        <v>1261.420104</v>
      </c>
      <c r="L25" s="790">
        <v>177896.07614100003</v>
      </c>
      <c r="M25" s="791">
        <v>556.76243999999997</v>
      </c>
      <c r="N25" s="791">
        <v>3060.6768810000003</v>
      </c>
      <c r="O25" s="796">
        <v>3060.6768810000003</v>
      </c>
      <c r="P25" s="797">
        <v>2996.0431239999998</v>
      </c>
      <c r="Q25" s="798">
        <v>825.28265399999998</v>
      </c>
      <c r="R25" s="796">
        <v>1464.3041940000001</v>
      </c>
      <c r="S25" s="796">
        <v>1436.0143929999999</v>
      </c>
      <c r="T25" s="795">
        <v>1166.1689469999999</v>
      </c>
      <c r="U25" s="790">
        <v>175999.1954</v>
      </c>
      <c r="V25" s="791">
        <v>829.77657999999997</v>
      </c>
      <c r="W25" s="791">
        <v>3082.0369230000001</v>
      </c>
      <c r="X25" s="796">
        <v>3082.0369230000001</v>
      </c>
      <c r="Y25" s="797">
        <v>3018.7667889999998</v>
      </c>
      <c r="Z25" s="798">
        <v>801.56863099999998</v>
      </c>
      <c r="AA25" s="796">
        <v>1511.286175</v>
      </c>
      <c r="AB25" s="796">
        <v>1482.772702</v>
      </c>
      <c r="AC25" s="795">
        <v>1162.1688349999999</v>
      </c>
      <c r="AD25" s="790">
        <v>177242.31785200001</v>
      </c>
      <c r="AE25" s="791">
        <v>384.90628699999996</v>
      </c>
      <c r="AF25" s="791">
        <v>2939.8707180000001</v>
      </c>
      <c r="AG25" s="796">
        <v>2939.8707180000001</v>
      </c>
      <c r="AH25" s="797">
        <v>2881.611202</v>
      </c>
      <c r="AI25" s="798">
        <v>834.05125399999997</v>
      </c>
      <c r="AJ25" s="796">
        <v>1454.1211499999999</v>
      </c>
      <c r="AK25" s="796">
        <v>1428.8283449999999</v>
      </c>
      <c r="AL25" s="795">
        <v>1095.5900649999999</v>
      </c>
    </row>
    <row r="26" spans="2:38" s="7" customFormat="1" ht="48.75" customHeight="1" x14ac:dyDescent="0.3">
      <c r="B26" s="789" t="s">
        <v>621</v>
      </c>
      <c r="C26" s="790">
        <v>133647.94107100001</v>
      </c>
      <c r="D26" s="791">
        <v>270.71081200000003</v>
      </c>
      <c r="E26" s="791">
        <v>1463.5844520000001</v>
      </c>
      <c r="F26" s="796">
        <v>1463.5844520000001</v>
      </c>
      <c r="G26" s="797">
        <v>1396.1849500000001</v>
      </c>
      <c r="H26" s="798">
        <v>438.57693799999998</v>
      </c>
      <c r="I26" s="796">
        <v>486.19962000000004</v>
      </c>
      <c r="J26" s="796">
        <v>459.132024</v>
      </c>
      <c r="K26" s="795">
        <v>966.05621000000008</v>
      </c>
      <c r="L26" s="790">
        <v>132941.52884499999</v>
      </c>
      <c r="M26" s="791">
        <v>350.209338</v>
      </c>
      <c r="N26" s="791">
        <v>1284.8327669999999</v>
      </c>
      <c r="O26" s="796">
        <v>1284.8327669999999</v>
      </c>
      <c r="P26" s="797">
        <v>1241.7814579999999</v>
      </c>
      <c r="Q26" s="798">
        <v>437.35838999999999</v>
      </c>
      <c r="R26" s="796">
        <v>399.715442</v>
      </c>
      <c r="S26" s="796">
        <v>383.80462399999999</v>
      </c>
      <c r="T26" s="795">
        <v>875.88555099999996</v>
      </c>
      <c r="U26" s="790">
        <v>132875.65893100001</v>
      </c>
      <c r="V26" s="791">
        <v>335.71725299999997</v>
      </c>
      <c r="W26" s="791">
        <v>1301.032616</v>
      </c>
      <c r="X26" s="796">
        <v>1301.032616</v>
      </c>
      <c r="Y26" s="797">
        <v>1258.8029289999999</v>
      </c>
      <c r="Z26" s="798">
        <v>432.17915599999998</v>
      </c>
      <c r="AA26" s="796">
        <v>410.22636200000005</v>
      </c>
      <c r="AB26" s="796">
        <v>393.81043099999999</v>
      </c>
      <c r="AC26" s="795">
        <v>882.49441800000011</v>
      </c>
      <c r="AD26" s="790">
        <v>133412.978481</v>
      </c>
      <c r="AE26" s="791">
        <v>234.8768</v>
      </c>
      <c r="AF26" s="791">
        <v>1207.7945559999998</v>
      </c>
      <c r="AG26" s="796">
        <v>1207.7945559999998</v>
      </c>
      <c r="AH26" s="797">
        <v>1168.9641360000001</v>
      </c>
      <c r="AI26" s="798">
        <v>442.028368</v>
      </c>
      <c r="AJ26" s="796">
        <v>385.79544299999998</v>
      </c>
      <c r="AK26" s="796">
        <v>371.57513499999999</v>
      </c>
      <c r="AL26" s="795">
        <v>810.26395000000002</v>
      </c>
    </row>
    <row r="27" spans="2:38" s="7" customFormat="1" ht="50.25" customHeight="1" thickBot="1" x14ac:dyDescent="0.35">
      <c r="B27" s="789" t="s">
        <v>622</v>
      </c>
      <c r="C27" s="790">
        <v>19477.557603999998</v>
      </c>
      <c r="D27" s="791">
        <v>77.326056999999992</v>
      </c>
      <c r="E27" s="791">
        <v>749.55228599999998</v>
      </c>
      <c r="F27" s="796">
        <v>749.55228599999998</v>
      </c>
      <c r="G27" s="797">
        <v>746.13846100000001</v>
      </c>
      <c r="H27" s="798">
        <v>203.633522</v>
      </c>
      <c r="I27" s="796">
        <v>499.26142099999998</v>
      </c>
      <c r="J27" s="796">
        <v>498.01783899999998</v>
      </c>
      <c r="K27" s="795">
        <v>19.970061000000001</v>
      </c>
      <c r="L27" s="790">
        <v>19869.74783</v>
      </c>
      <c r="M27" s="791">
        <v>78.705565000000007</v>
      </c>
      <c r="N27" s="791">
        <v>745.31765500000006</v>
      </c>
      <c r="O27" s="796">
        <v>745.31765500000006</v>
      </c>
      <c r="P27" s="797">
        <v>742.59466999999995</v>
      </c>
      <c r="Q27" s="798">
        <v>170.626484</v>
      </c>
      <c r="R27" s="796">
        <v>489.55506700000001</v>
      </c>
      <c r="S27" s="796">
        <v>488.53752400000002</v>
      </c>
      <c r="T27" s="795">
        <v>45.637011999999991</v>
      </c>
      <c r="U27" s="790">
        <v>19279.056318000003</v>
      </c>
      <c r="V27" s="791">
        <v>75.05831400000001</v>
      </c>
      <c r="W27" s="791">
        <v>740.33179700000005</v>
      </c>
      <c r="X27" s="796">
        <v>740.33179700000005</v>
      </c>
      <c r="Y27" s="797">
        <v>737.47120199999995</v>
      </c>
      <c r="Z27" s="798">
        <v>161.10467</v>
      </c>
      <c r="AA27" s="796">
        <v>496.88341600000001</v>
      </c>
      <c r="AB27" s="796">
        <v>495.852102</v>
      </c>
      <c r="AC27" s="795">
        <v>43.161885999999996</v>
      </c>
      <c r="AD27" s="790">
        <v>19537.735195000001</v>
      </c>
      <c r="AE27" s="791">
        <v>63.642105000000001</v>
      </c>
      <c r="AF27" s="791">
        <v>683.81187100000011</v>
      </c>
      <c r="AG27" s="796">
        <v>683.81187100000011</v>
      </c>
      <c r="AH27" s="797">
        <v>679.696551</v>
      </c>
      <c r="AI27" s="798">
        <v>168.86347699999999</v>
      </c>
      <c r="AJ27" s="796">
        <v>463.33334600000001</v>
      </c>
      <c r="AK27" s="796">
        <v>462.23249199999998</v>
      </c>
      <c r="AL27" s="795">
        <v>41.538604000000007</v>
      </c>
    </row>
    <row r="28" spans="2:38" s="7" customFormat="1" ht="25.5" customHeight="1" thickBot="1" x14ac:dyDescent="0.35">
      <c r="B28" s="799" t="s">
        <v>623</v>
      </c>
      <c r="C28" s="800">
        <v>671023.17741300003</v>
      </c>
      <c r="D28" s="801">
        <v>1216.8673220000001</v>
      </c>
      <c r="E28" s="801">
        <v>10715.526959000001</v>
      </c>
      <c r="F28" s="802">
        <v>10715.526959000001</v>
      </c>
      <c r="G28" s="803">
        <v>10387.820223999999</v>
      </c>
      <c r="H28" s="804">
        <v>2633.8358170000001</v>
      </c>
      <c r="I28" s="802">
        <v>5407.0583919999999</v>
      </c>
      <c r="J28" s="802">
        <v>5273.6755499999999</v>
      </c>
      <c r="K28" s="805">
        <v>3963.1221430000001</v>
      </c>
      <c r="L28" s="800">
        <v>680844.06174200005</v>
      </c>
      <c r="M28" s="801">
        <v>1253.9712380000001</v>
      </c>
      <c r="N28" s="801">
        <v>10107.305907</v>
      </c>
      <c r="O28" s="802">
        <v>10107.305907</v>
      </c>
      <c r="P28" s="803">
        <v>9813.2403890000005</v>
      </c>
      <c r="Q28" s="804">
        <v>2672.4728089999999</v>
      </c>
      <c r="R28" s="802">
        <v>5047.9606649999987</v>
      </c>
      <c r="S28" s="802">
        <v>4927.5942720000003</v>
      </c>
      <c r="T28" s="805">
        <v>3731.1259639999998</v>
      </c>
      <c r="U28" s="800">
        <v>646770.77095200005</v>
      </c>
      <c r="V28" s="801">
        <v>1624.7178699999999</v>
      </c>
      <c r="W28" s="801">
        <v>10251.212617999998</v>
      </c>
      <c r="X28" s="802">
        <v>10251.212617999998</v>
      </c>
      <c r="Y28" s="803">
        <v>9960.7601080000004</v>
      </c>
      <c r="Z28" s="804">
        <v>2559.6600709999998</v>
      </c>
      <c r="AA28" s="802">
        <v>5216.9923990000007</v>
      </c>
      <c r="AB28" s="802">
        <v>5094.6889760000004</v>
      </c>
      <c r="AC28" s="805">
        <v>3742.5844420000003</v>
      </c>
      <c r="AD28" s="800">
        <v>652351.13873300003</v>
      </c>
      <c r="AE28" s="801">
        <v>926.818445</v>
      </c>
      <c r="AF28" s="801">
        <v>9842.1122369999994</v>
      </c>
      <c r="AG28" s="802">
        <v>9842.1122369999994</v>
      </c>
      <c r="AH28" s="803">
        <v>9581.205559</v>
      </c>
      <c r="AI28" s="804">
        <v>2478.097608</v>
      </c>
      <c r="AJ28" s="802">
        <v>5010.8202940000001</v>
      </c>
      <c r="AK28" s="802">
        <v>4895.0349950000009</v>
      </c>
      <c r="AL28" s="805">
        <v>3561.4404469999999</v>
      </c>
    </row>
    <row r="29" spans="2:38" s="7" customFormat="1" ht="47.25" customHeight="1" thickBot="1" x14ac:dyDescent="0.35">
      <c r="B29" s="806" t="s">
        <v>624</v>
      </c>
      <c r="C29" s="800">
        <v>307395.13983900001</v>
      </c>
      <c r="D29" s="807"/>
      <c r="E29" s="801">
        <v>1612.071649</v>
      </c>
      <c r="F29" s="808">
        <v>1612.071649</v>
      </c>
      <c r="G29" s="809">
        <v>1611.1989610000001</v>
      </c>
      <c r="H29" s="810">
        <v>271.98901499999999</v>
      </c>
      <c r="I29" s="802">
        <v>268.60396900000001</v>
      </c>
      <c r="J29" s="810">
        <v>268.58136300000001</v>
      </c>
      <c r="K29" s="805">
        <v>341.499843</v>
      </c>
      <c r="L29" s="800">
        <v>294862.41751499998</v>
      </c>
      <c r="M29" s="807"/>
      <c r="N29" s="801">
        <v>1593.8329020000001</v>
      </c>
      <c r="O29" s="808">
        <v>1593.8329020000001</v>
      </c>
      <c r="P29" s="809">
        <v>1593.0350599999999</v>
      </c>
      <c r="Q29" s="810">
        <v>246.77213699999999</v>
      </c>
      <c r="R29" s="802">
        <v>278.06001099999997</v>
      </c>
      <c r="S29" s="810">
        <v>278.02860500000003</v>
      </c>
      <c r="T29" s="805">
        <v>308.216026</v>
      </c>
      <c r="U29" s="800">
        <v>300086.99426200002</v>
      </c>
      <c r="V29" s="807"/>
      <c r="W29" s="801">
        <v>1554.7515880000001</v>
      </c>
      <c r="X29" s="808">
        <v>1554.7515880000001</v>
      </c>
      <c r="Y29" s="809">
        <v>1554.5753549999999</v>
      </c>
      <c r="Z29" s="810">
        <v>232.19777300000001</v>
      </c>
      <c r="AA29" s="808">
        <v>264.15200599999997</v>
      </c>
      <c r="AB29" s="810">
        <v>264.12441899999999</v>
      </c>
      <c r="AC29" s="805">
        <v>316.62778400000002</v>
      </c>
      <c r="AD29" s="800">
        <v>298198.55320600001</v>
      </c>
      <c r="AE29" s="807"/>
      <c r="AF29" s="801">
        <v>1562.7159790000001</v>
      </c>
      <c r="AG29" s="808">
        <v>1562.7159790000001</v>
      </c>
      <c r="AH29" s="809">
        <v>1562.5234599999999</v>
      </c>
      <c r="AI29" s="810">
        <v>231.06009900000001</v>
      </c>
      <c r="AJ29" s="808">
        <v>264.34689300000002</v>
      </c>
      <c r="AK29" s="810">
        <v>264.31298900000002</v>
      </c>
      <c r="AL29" s="805">
        <v>282.91159199999998</v>
      </c>
    </row>
    <row r="30" spans="2:38" s="204" customFormat="1" ht="15.75" customHeight="1" x14ac:dyDescent="0.25">
      <c r="C30" s="811" t="s">
        <v>625</v>
      </c>
      <c r="D30" s="812"/>
      <c r="E30" s="812"/>
      <c r="F30" s="813"/>
      <c r="G30" s="813"/>
      <c r="H30" s="812"/>
      <c r="I30" s="812"/>
      <c r="J30" s="812"/>
      <c r="K30" s="813"/>
      <c r="L30" s="812"/>
      <c r="M30" s="812"/>
      <c r="N30" s="812"/>
      <c r="O30" s="813"/>
      <c r="P30" s="813"/>
      <c r="Q30" s="812"/>
      <c r="R30" s="812"/>
      <c r="S30" s="812"/>
      <c r="T30" s="813"/>
      <c r="U30" s="811"/>
      <c r="V30" s="812"/>
      <c r="W30" s="812"/>
      <c r="X30" s="813"/>
      <c r="Y30" s="813"/>
      <c r="Z30" s="812"/>
      <c r="AA30" s="812"/>
      <c r="AB30" s="812"/>
      <c r="AC30" s="813"/>
      <c r="AD30" s="812"/>
      <c r="AE30" s="812"/>
      <c r="AF30" s="812"/>
      <c r="AG30" s="813"/>
      <c r="AH30" s="813"/>
      <c r="AI30" s="812"/>
      <c r="AJ30" s="812"/>
      <c r="AK30" s="812"/>
      <c r="AL30" s="813"/>
    </row>
    <row r="31" spans="2:38" s="204" customFormat="1" ht="15.75" customHeight="1" x14ac:dyDescent="0.25">
      <c r="C31" s="814" t="s">
        <v>626</v>
      </c>
      <c r="D31" s="815"/>
      <c r="E31" s="815"/>
      <c r="F31" s="816"/>
      <c r="G31" s="816"/>
      <c r="H31" s="815"/>
      <c r="I31" s="812"/>
      <c r="J31" s="812"/>
      <c r="K31" s="813"/>
      <c r="L31" s="812"/>
      <c r="M31" s="812"/>
      <c r="N31" s="812"/>
      <c r="O31" s="813"/>
      <c r="P31" s="813"/>
      <c r="Q31" s="812"/>
      <c r="R31" s="812"/>
      <c r="S31" s="812"/>
      <c r="T31" s="813"/>
      <c r="U31" s="811"/>
      <c r="V31" s="812"/>
      <c r="W31" s="812"/>
      <c r="X31" s="813"/>
      <c r="Y31" s="813"/>
      <c r="Z31" s="812"/>
      <c r="AA31" s="812"/>
      <c r="AB31" s="812"/>
      <c r="AC31" s="813"/>
      <c r="AD31" s="812"/>
      <c r="AE31" s="812"/>
      <c r="AF31" s="812"/>
      <c r="AG31" s="813"/>
      <c r="AH31" s="813"/>
      <c r="AI31" s="812"/>
      <c r="AJ31" s="812"/>
      <c r="AK31" s="812"/>
      <c r="AL31" s="813"/>
    </row>
    <row r="32" spans="2:38" s="204" customFormat="1" ht="15.75" customHeight="1" x14ac:dyDescent="0.25">
      <c r="C32" s="814" t="s">
        <v>627</v>
      </c>
      <c r="D32" s="815"/>
      <c r="E32" s="815"/>
      <c r="F32" s="816"/>
      <c r="G32" s="816"/>
      <c r="H32" s="815"/>
      <c r="I32" s="812"/>
      <c r="J32" s="812"/>
      <c r="K32" s="813"/>
      <c r="L32" s="812"/>
      <c r="M32" s="812"/>
      <c r="N32" s="812"/>
      <c r="O32" s="813"/>
      <c r="P32" s="813"/>
      <c r="Q32" s="812"/>
      <c r="R32" s="812"/>
      <c r="S32" s="812"/>
      <c r="T32" s="813"/>
      <c r="U32" s="811"/>
      <c r="V32" s="812"/>
      <c r="W32" s="812"/>
      <c r="X32" s="813"/>
      <c r="Y32" s="813"/>
      <c r="Z32" s="812"/>
      <c r="AA32" s="812"/>
      <c r="AB32" s="812"/>
      <c r="AC32" s="813"/>
      <c r="AD32" s="812"/>
      <c r="AE32" s="812"/>
      <c r="AF32" s="812"/>
      <c r="AG32" s="813"/>
      <c r="AH32" s="813"/>
      <c r="AI32" s="812"/>
      <c r="AJ32" s="812"/>
      <c r="AK32" s="812"/>
      <c r="AL32" s="813"/>
    </row>
    <row r="33" spans="2:38" s="7" customFormat="1" ht="46.5" customHeight="1" x14ac:dyDescent="0.3">
      <c r="C33" s="817" t="s">
        <v>628</v>
      </c>
      <c r="D33" s="817"/>
      <c r="E33" s="817"/>
      <c r="F33" s="817"/>
      <c r="G33" s="817"/>
      <c r="H33" s="817"/>
      <c r="I33" s="817"/>
      <c r="J33" s="817"/>
      <c r="K33" s="817"/>
      <c r="L33" s="817"/>
      <c r="M33" s="817"/>
      <c r="N33" s="817"/>
      <c r="O33" s="817"/>
      <c r="P33" s="817"/>
      <c r="Q33" s="817"/>
      <c r="R33" s="817"/>
      <c r="S33" s="817"/>
      <c r="T33" s="817"/>
      <c r="U33" s="817"/>
      <c r="V33" s="817"/>
      <c r="W33" s="817"/>
      <c r="X33" s="817"/>
      <c r="Y33" s="817"/>
      <c r="Z33" s="817"/>
      <c r="AA33" s="817"/>
      <c r="AB33" s="817"/>
      <c r="AC33" s="817"/>
      <c r="AD33" s="817"/>
      <c r="AE33" s="817"/>
      <c r="AF33" s="817"/>
      <c r="AG33" s="817"/>
      <c r="AH33" s="817"/>
      <c r="AI33" s="817"/>
      <c r="AJ33" s="817"/>
      <c r="AK33" s="817"/>
      <c r="AL33" s="817"/>
    </row>
    <row r="34" spans="2:38" s="7" customFormat="1" x14ac:dyDescent="0.3">
      <c r="B34" s="818"/>
      <c r="C34" s="817" t="s">
        <v>629</v>
      </c>
      <c r="D34" s="817"/>
      <c r="E34" s="817"/>
      <c r="F34" s="817"/>
      <c r="G34" s="817"/>
      <c r="H34" s="817"/>
      <c r="I34" s="817"/>
      <c r="J34" s="817"/>
      <c r="K34" s="817"/>
      <c r="L34" s="817"/>
      <c r="M34" s="817"/>
      <c r="N34" s="817"/>
      <c r="O34" s="817"/>
      <c r="P34" s="817"/>
      <c r="Q34" s="817"/>
      <c r="R34" s="817"/>
      <c r="S34" s="817"/>
      <c r="T34" s="817"/>
      <c r="U34" s="817"/>
      <c r="V34" s="817"/>
      <c r="W34" s="817"/>
      <c r="X34" s="817"/>
      <c r="Y34" s="817"/>
      <c r="Z34" s="817"/>
      <c r="AA34" s="817"/>
      <c r="AB34" s="817"/>
      <c r="AC34" s="817"/>
      <c r="AD34" s="817"/>
      <c r="AE34" s="817"/>
      <c r="AF34" s="817"/>
      <c r="AG34" s="817"/>
      <c r="AH34" s="817"/>
      <c r="AI34" s="817"/>
      <c r="AJ34" s="817"/>
      <c r="AK34" s="817"/>
      <c r="AL34" s="817"/>
    </row>
    <row r="35" spans="2:38" s="7" customFormat="1" ht="15.75" customHeight="1" x14ac:dyDescent="0.3">
      <c r="B35" s="819"/>
    </row>
    <row r="36" spans="2:38" s="7" customFormat="1" ht="15.75" customHeight="1" x14ac:dyDescent="0.3">
      <c r="C36" s="820"/>
      <c r="D36" s="820"/>
      <c r="E36" s="820"/>
      <c r="F36" s="820"/>
      <c r="G36" s="820"/>
      <c r="H36" s="820"/>
      <c r="I36" s="820"/>
      <c r="J36" s="820"/>
      <c r="K36" s="820"/>
      <c r="L36" s="820"/>
      <c r="M36" s="820"/>
      <c r="N36" s="820"/>
      <c r="O36" s="820"/>
      <c r="P36" s="820"/>
      <c r="Q36" s="820"/>
      <c r="R36" s="820"/>
      <c r="S36" s="820"/>
      <c r="T36" s="820"/>
      <c r="U36" s="820"/>
      <c r="V36" s="820"/>
      <c r="W36" s="820"/>
      <c r="X36" s="820"/>
      <c r="Y36" s="820"/>
      <c r="Z36" s="820"/>
      <c r="AA36" s="820"/>
      <c r="AB36" s="820"/>
      <c r="AC36" s="820"/>
      <c r="AD36" s="820"/>
      <c r="AE36" s="820"/>
      <c r="AF36" s="820"/>
      <c r="AG36" s="820"/>
      <c r="AH36" s="820"/>
      <c r="AI36" s="820"/>
      <c r="AJ36" s="820"/>
      <c r="AK36" s="820"/>
      <c r="AL36" s="820"/>
    </row>
    <row r="37" spans="2:38" s="7" customFormat="1" ht="15.75" customHeight="1" x14ac:dyDescent="0.3">
      <c r="C37" s="820"/>
      <c r="D37" s="820"/>
      <c r="E37" s="820"/>
      <c r="F37" s="820"/>
      <c r="G37" s="820"/>
      <c r="H37" s="820"/>
      <c r="I37" s="820"/>
      <c r="J37" s="820"/>
      <c r="K37" s="820"/>
      <c r="L37" s="820"/>
      <c r="M37" s="820"/>
      <c r="N37" s="820"/>
      <c r="O37" s="820"/>
      <c r="P37" s="820"/>
      <c r="Q37" s="820"/>
      <c r="R37" s="820"/>
      <c r="S37" s="820"/>
      <c r="T37" s="820"/>
      <c r="U37" s="820"/>
      <c r="V37" s="820"/>
      <c r="W37" s="820"/>
      <c r="X37" s="820"/>
      <c r="Y37" s="820"/>
      <c r="Z37" s="820"/>
      <c r="AA37" s="820"/>
      <c r="AB37" s="820"/>
      <c r="AC37" s="820"/>
      <c r="AD37" s="820"/>
      <c r="AE37" s="820"/>
      <c r="AF37" s="820"/>
      <c r="AG37" s="820"/>
      <c r="AH37" s="820"/>
      <c r="AI37" s="820"/>
      <c r="AJ37" s="820"/>
      <c r="AK37" s="820"/>
      <c r="AL37" s="820"/>
    </row>
    <row r="38" spans="2:38" s="7" customFormat="1" x14ac:dyDescent="0.3">
      <c r="C38" s="820"/>
      <c r="D38" s="820"/>
      <c r="E38" s="820"/>
      <c r="F38" s="820"/>
      <c r="G38" s="820"/>
      <c r="H38" s="820"/>
      <c r="I38" s="820"/>
      <c r="J38" s="820"/>
      <c r="K38" s="820"/>
      <c r="L38" s="820"/>
      <c r="M38" s="820"/>
      <c r="N38" s="820"/>
      <c r="O38" s="820"/>
      <c r="P38" s="820"/>
      <c r="Q38" s="820"/>
      <c r="R38" s="820"/>
      <c r="S38" s="820"/>
      <c r="T38" s="820"/>
      <c r="U38" s="820"/>
      <c r="V38" s="820"/>
      <c r="W38" s="820"/>
      <c r="X38" s="820"/>
      <c r="Y38" s="820"/>
      <c r="Z38" s="820"/>
      <c r="AA38" s="820"/>
      <c r="AB38" s="820"/>
      <c r="AC38" s="820"/>
      <c r="AD38" s="820"/>
      <c r="AE38" s="820"/>
      <c r="AF38" s="820"/>
      <c r="AG38" s="820"/>
      <c r="AH38" s="820"/>
      <c r="AI38" s="820"/>
      <c r="AJ38" s="820"/>
      <c r="AK38" s="820"/>
      <c r="AL38" s="820"/>
    </row>
  </sheetData>
  <sheetProtection algorithmName="SHA-512" hashValue="7HPChyu51m/XccbbHnb2b3f/BHLCorx0Fc+hlx5/1NFkJKR/WDN/Oehqzuw6laJ1M5/SeSpK3Vrq3aKuB8Y7Vg==" saltValue="foxvChfQ8N2kDJWMm9QP5w==" spinCount="100000" sheet="1" objects="1" scenarios="1" formatCells="0" formatColumns="0" formatRows="0"/>
  <mergeCells count="48">
    <mergeCell ref="C34:T34"/>
    <mergeCell ref="U34:AL34"/>
    <mergeCell ref="C36:T38"/>
    <mergeCell ref="U36:AL38"/>
    <mergeCell ref="AE8:AE9"/>
    <mergeCell ref="AF8:AH8"/>
    <mergeCell ref="AI8:AI9"/>
    <mergeCell ref="AJ8:AK8"/>
    <mergeCell ref="C33:T33"/>
    <mergeCell ref="U33:AL33"/>
    <mergeCell ref="M8:M9"/>
    <mergeCell ref="N8:P8"/>
    <mergeCell ref="Q8:Q9"/>
    <mergeCell ref="R8:S8"/>
    <mergeCell ref="U8:U9"/>
    <mergeCell ref="V8:V9"/>
    <mergeCell ref="C8:C9"/>
    <mergeCell ref="D8:D9"/>
    <mergeCell ref="E8:G8"/>
    <mergeCell ref="H8:H9"/>
    <mergeCell ref="I8:J8"/>
    <mergeCell ref="L8:L9"/>
    <mergeCell ref="U7:Y7"/>
    <mergeCell ref="Z7:AB7"/>
    <mergeCell ref="AC7:AC9"/>
    <mergeCell ref="AD7:AH7"/>
    <mergeCell ref="AI7:AK7"/>
    <mergeCell ref="AL7:AL9"/>
    <mergeCell ref="W8:Y8"/>
    <mergeCell ref="Z8:Z9"/>
    <mergeCell ref="AA8:AB8"/>
    <mergeCell ref="AD8:AD9"/>
    <mergeCell ref="C6:K6"/>
    <mergeCell ref="L6:T6"/>
    <mergeCell ref="U6:AC6"/>
    <mergeCell ref="AD6:AL6"/>
    <mergeCell ref="C7:G7"/>
    <mergeCell ref="H7:J7"/>
    <mergeCell ref="K7:K9"/>
    <mergeCell ref="L7:P7"/>
    <mergeCell ref="Q7:S7"/>
    <mergeCell ref="T7:T9"/>
    <mergeCell ref="C2:T2"/>
    <mergeCell ref="U2:AL2"/>
    <mergeCell ref="C3:T3"/>
    <mergeCell ref="U3:AL3"/>
    <mergeCell ref="C4:T4"/>
    <mergeCell ref="U4:AL4"/>
  </mergeCells>
  <pageMargins left="0.70866141732283472" right="0.70866141732283472" top="0.74803149606299213" bottom="0.74803149606299213" header="0.31496062992125984" footer="0.31496062992125984"/>
  <pageSetup paperSize="9" scale="25" fitToWidth="2" fitToHeight="0" orientation="landscape" r:id="rId1"/>
  <headerFooter>
    <oddHeader>&amp;L&amp;"Aptos"&amp;12&amp;K000000 EBA Regular Use&amp;1#_x000D_</oddHeader>
  </headerFooter>
  <colBreaks count="1" manualBreakCount="1">
    <brk id="20" max="3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8A015-2D6F-40B8-820F-C4601266C9B0}">
  <dimension ref="B1:Z36"/>
  <sheetViews>
    <sheetView showGridLines="0" zoomScale="70" zoomScaleNormal="70" zoomScaleSheetLayoutView="110" workbookViewId="0">
      <selection activeCell="C1" sqref="C1:Z6"/>
    </sheetView>
  </sheetViews>
  <sheetFormatPr defaultColWidth="9.1796875" defaultRowHeight="13" x14ac:dyDescent="0.3"/>
  <cols>
    <col min="1" max="1" width="3.453125" style="7" customWidth="1"/>
    <col min="2" max="2" width="73" style="7" customWidth="1"/>
    <col min="3" max="26" width="18.81640625" style="7" customWidth="1"/>
    <col min="27" max="16384" width="9.1796875" style="7"/>
  </cols>
  <sheetData>
    <row r="1" spans="2:26" s="22" customFormat="1" x14ac:dyDescent="0.3">
      <c r="C1" s="22">
        <v>202309</v>
      </c>
      <c r="D1" s="22">
        <v>202309</v>
      </c>
      <c r="E1" s="22">
        <v>202309</v>
      </c>
      <c r="F1" s="22">
        <v>202309</v>
      </c>
      <c r="G1" s="22">
        <v>202309</v>
      </c>
      <c r="H1" s="22">
        <v>202309</v>
      </c>
      <c r="I1" s="22">
        <v>202312</v>
      </c>
      <c r="J1" s="22">
        <v>202312</v>
      </c>
      <c r="K1" s="22">
        <v>202312</v>
      </c>
      <c r="L1" s="22">
        <v>202312</v>
      </c>
      <c r="M1" s="22">
        <v>202312</v>
      </c>
      <c r="N1" s="22">
        <v>202312</v>
      </c>
      <c r="O1" s="22">
        <v>202403</v>
      </c>
      <c r="P1" s="22">
        <v>202403</v>
      </c>
      <c r="Q1" s="22">
        <v>202403</v>
      </c>
      <c r="R1" s="22">
        <v>202403</v>
      </c>
      <c r="S1" s="22">
        <v>202403</v>
      </c>
      <c r="T1" s="22">
        <v>202403</v>
      </c>
      <c r="U1" s="22">
        <v>202406</v>
      </c>
      <c r="V1" s="22">
        <v>202406</v>
      </c>
      <c r="W1" s="22">
        <v>202406</v>
      </c>
      <c r="X1" s="22">
        <v>202406</v>
      </c>
      <c r="Y1" s="22">
        <v>202406</v>
      </c>
      <c r="Z1" s="22">
        <v>202406</v>
      </c>
    </row>
    <row r="2" spans="2:26" s="7" customFormat="1" ht="26" x14ac:dyDescent="0.3">
      <c r="B2" s="821"/>
      <c r="C2" s="29" t="s">
        <v>1</v>
      </c>
      <c r="D2" s="29"/>
      <c r="E2" s="29"/>
      <c r="F2" s="29"/>
      <c r="G2" s="29"/>
      <c r="H2" s="29"/>
      <c r="I2" s="29"/>
      <c r="J2" s="29"/>
      <c r="K2" s="29"/>
      <c r="L2" s="29"/>
      <c r="M2" s="29"/>
      <c r="N2" s="822"/>
      <c r="O2" s="607"/>
      <c r="P2" s="607"/>
      <c r="Q2" s="607"/>
      <c r="R2" s="607"/>
      <c r="S2" s="607"/>
      <c r="T2" s="607"/>
      <c r="U2" s="607"/>
      <c r="V2" s="607"/>
      <c r="W2" s="607"/>
      <c r="X2" s="607"/>
      <c r="Y2" s="607"/>
      <c r="Z2" s="823"/>
    </row>
    <row r="3" spans="2:26" s="7" customFormat="1" ht="28.5" customHeight="1" x14ac:dyDescent="0.3">
      <c r="B3" s="209"/>
      <c r="C3" s="208" t="s">
        <v>630</v>
      </c>
      <c r="D3" s="208"/>
      <c r="E3" s="208"/>
      <c r="F3" s="208"/>
      <c r="G3" s="208"/>
      <c r="H3" s="208"/>
      <c r="I3" s="208"/>
      <c r="J3" s="208"/>
      <c r="K3" s="208"/>
      <c r="L3" s="208"/>
      <c r="M3" s="208"/>
      <c r="N3" s="822"/>
      <c r="O3" s="609"/>
      <c r="P3" s="609"/>
      <c r="Q3" s="609"/>
      <c r="R3" s="609"/>
      <c r="S3" s="609"/>
      <c r="T3" s="609"/>
      <c r="U3" s="609"/>
      <c r="V3" s="609"/>
      <c r="W3" s="609"/>
      <c r="X3" s="609"/>
      <c r="Y3" s="609"/>
      <c r="Z3" s="823"/>
    </row>
    <row r="4" spans="2:26" s="7" customFormat="1" ht="19.5" customHeight="1" x14ac:dyDescent="0.45">
      <c r="C4" s="824" t="str">
        <f>Cover!C5</f>
        <v>Intesa Sanpaolo S.p.A.</v>
      </c>
      <c r="D4" s="824"/>
      <c r="E4" s="824"/>
      <c r="F4" s="824"/>
      <c r="G4" s="824"/>
      <c r="H4" s="824"/>
      <c r="I4" s="824"/>
      <c r="J4" s="824"/>
      <c r="K4" s="824"/>
      <c r="L4" s="824"/>
      <c r="M4" s="824"/>
      <c r="N4" s="825"/>
      <c r="O4" s="826"/>
      <c r="P4" s="826"/>
      <c r="Q4" s="826"/>
      <c r="R4" s="826"/>
      <c r="S4" s="826"/>
      <c r="T4" s="826"/>
      <c r="U4" s="826"/>
      <c r="V4" s="826"/>
      <c r="W4" s="826"/>
      <c r="X4" s="826"/>
      <c r="Y4" s="826"/>
      <c r="Z4" s="827"/>
    </row>
    <row r="5" spans="2:26" s="7" customFormat="1" ht="13.5" thickBot="1" x14ac:dyDescent="0.35"/>
    <row r="6" spans="2:26" s="7" customFormat="1" ht="20.25" customHeight="1" thickBot="1" x14ac:dyDescent="0.4">
      <c r="B6" s="828"/>
      <c r="C6" s="829" t="s">
        <v>12</v>
      </c>
      <c r="D6" s="830"/>
      <c r="E6" s="830"/>
      <c r="F6" s="830"/>
      <c r="G6" s="830"/>
      <c r="H6" s="189"/>
      <c r="I6" s="829" t="s">
        <v>13</v>
      </c>
      <c r="J6" s="830"/>
      <c r="K6" s="830"/>
      <c r="L6" s="830"/>
      <c r="M6" s="830"/>
      <c r="N6" s="189"/>
      <c r="O6" s="829" t="s">
        <v>14</v>
      </c>
      <c r="P6" s="830"/>
      <c r="Q6" s="830"/>
      <c r="R6" s="830"/>
      <c r="S6" s="830"/>
      <c r="T6" s="189"/>
      <c r="U6" s="829" t="s">
        <v>15</v>
      </c>
      <c r="V6" s="830"/>
      <c r="W6" s="830"/>
      <c r="X6" s="830"/>
      <c r="Y6" s="830"/>
      <c r="Z6" s="189"/>
    </row>
    <row r="7" spans="2:26" s="7" customFormat="1" ht="75.75" customHeight="1" x14ac:dyDescent="0.35">
      <c r="B7" s="831"/>
      <c r="C7" s="832" t="s">
        <v>631</v>
      </c>
      <c r="D7" s="833"/>
      <c r="E7" s="760" t="s">
        <v>632</v>
      </c>
      <c r="F7" s="834"/>
      <c r="G7" s="476" t="s">
        <v>633</v>
      </c>
      <c r="H7" s="835"/>
      <c r="I7" s="832" t="s">
        <v>631</v>
      </c>
      <c r="J7" s="833"/>
      <c r="K7" s="760" t="s">
        <v>632</v>
      </c>
      <c r="L7" s="834"/>
      <c r="M7" s="476" t="s">
        <v>633</v>
      </c>
      <c r="N7" s="835"/>
      <c r="O7" s="832" t="s">
        <v>631</v>
      </c>
      <c r="P7" s="833"/>
      <c r="Q7" s="760" t="s">
        <v>632</v>
      </c>
      <c r="R7" s="834"/>
      <c r="S7" s="476" t="s">
        <v>633</v>
      </c>
      <c r="T7" s="835"/>
      <c r="U7" s="832" t="s">
        <v>631</v>
      </c>
      <c r="V7" s="833"/>
      <c r="W7" s="760" t="s">
        <v>632</v>
      </c>
      <c r="X7" s="834"/>
      <c r="Y7" s="476" t="s">
        <v>633</v>
      </c>
      <c r="Z7" s="835"/>
    </row>
    <row r="8" spans="2:26" s="7" customFormat="1" ht="12.75" customHeight="1" x14ac:dyDescent="0.35">
      <c r="B8" s="836"/>
      <c r="C8" s="837"/>
      <c r="D8" s="838" t="s">
        <v>634</v>
      </c>
      <c r="E8" s="839"/>
      <c r="F8" s="838" t="s">
        <v>635</v>
      </c>
      <c r="G8" s="840"/>
      <c r="H8" s="838" t="s">
        <v>636</v>
      </c>
      <c r="I8" s="837"/>
      <c r="J8" s="838" t="s">
        <v>634</v>
      </c>
      <c r="K8" s="839"/>
      <c r="L8" s="838" t="s">
        <v>635</v>
      </c>
      <c r="M8" s="840"/>
      <c r="N8" s="838" t="s">
        <v>636</v>
      </c>
      <c r="O8" s="837"/>
      <c r="P8" s="838" t="s">
        <v>634</v>
      </c>
      <c r="Q8" s="839"/>
      <c r="R8" s="838" t="s">
        <v>635</v>
      </c>
      <c r="S8" s="840"/>
      <c r="T8" s="838" t="s">
        <v>636</v>
      </c>
      <c r="U8" s="837"/>
      <c r="V8" s="838" t="s">
        <v>634</v>
      </c>
      <c r="W8" s="839"/>
      <c r="X8" s="838" t="s">
        <v>635</v>
      </c>
      <c r="Y8" s="840"/>
      <c r="Z8" s="838" t="s">
        <v>636</v>
      </c>
    </row>
    <row r="9" spans="2:26" s="7" customFormat="1" ht="12.75" customHeight="1" x14ac:dyDescent="0.35">
      <c r="B9" s="836"/>
      <c r="C9" s="837"/>
      <c r="D9" s="841"/>
      <c r="E9" s="842"/>
      <c r="F9" s="841"/>
      <c r="G9" s="840"/>
      <c r="H9" s="843"/>
      <c r="I9" s="837"/>
      <c r="J9" s="841"/>
      <c r="K9" s="842"/>
      <c r="L9" s="841"/>
      <c r="M9" s="840"/>
      <c r="N9" s="843"/>
      <c r="O9" s="837"/>
      <c r="P9" s="841"/>
      <c r="Q9" s="842"/>
      <c r="R9" s="841"/>
      <c r="S9" s="840"/>
      <c r="T9" s="843"/>
      <c r="U9" s="837"/>
      <c r="V9" s="841"/>
      <c r="W9" s="842"/>
      <c r="X9" s="841"/>
      <c r="Y9" s="840"/>
      <c r="Z9" s="843"/>
    </row>
    <row r="10" spans="2:26" s="7" customFormat="1" ht="129.65" customHeight="1" thickBot="1" x14ac:dyDescent="0.35">
      <c r="B10" s="844" t="s">
        <v>296</v>
      </c>
      <c r="C10" s="845"/>
      <c r="D10" s="846"/>
      <c r="E10" s="847"/>
      <c r="F10" s="846"/>
      <c r="G10" s="848"/>
      <c r="H10" s="849"/>
      <c r="I10" s="845"/>
      <c r="J10" s="846"/>
      <c r="K10" s="847"/>
      <c r="L10" s="846"/>
      <c r="M10" s="848"/>
      <c r="N10" s="849"/>
      <c r="O10" s="845"/>
      <c r="P10" s="846"/>
      <c r="Q10" s="847"/>
      <c r="R10" s="846"/>
      <c r="S10" s="848"/>
      <c r="T10" s="849"/>
      <c r="U10" s="845"/>
      <c r="V10" s="846"/>
      <c r="W10" s="847"/>
      <c r="X10" s="846"/>
      <c r="Y10" s="848"/>
      <c r="Z10" s="849"/>
    </row>
    <row r="11" spans="2:26" s="7" customFormat="1" ht="26.25" customHeight="1" x14ac:dyDescent="0.3">
      <c r="B11" s="850" t="s">
        <v>616</v>
      </c>
      <c r="C11" s="851">
        <v>0</v>
      </c>
      <c r="D11" s="852">
        <v>0</v>
      </c>
      <c r="E11" s="851">
        <v>0</v>
      </c>
      <c r="F11" s="852">
        <v>0</v>
      </c>
      <c r="G11" s="853">
        <v>0</v>
      </c>
      <c r="H11" s="852">
        <v>0</v>
      </c>
      <c r="I11" s="851">
        <v>0</v>
      </c>
      <c r="J11" s="852">
        <v>0</v>
      </c>
      <c r="K11" s="851">
        <v>0</v>
      </c>
      <c r="L11" s="852">
        <v>0</v>
      </c>
      <c r="M11" s="853">
        <v>0</v>
      </c>
      <c r="N11" s="852">
        <v>0</v>
      </c>
      <c r="O11" s="851">
        <v>0</v>
      </c>
      <c r="P11" s="852">
        <v>0</v>
      </c>
      <c r="Q11" s="851">
        <v>0</v>
      </c>
      <c r="R11" s="852">
        <v>0</v>
      </c>
      <c r="S11" s="853">
        <v>0</v>
      </c>
      <c r="T11" s="852">
        <v>0</v>
      </c>
      <c r="U11" s="851">
        <v>0</v>
      </c>
      <c r="V11" s="852">
        <v>0</v>
      </c>
      <c r="W11" s="851">
        <v>0</v>
      </c>
      <c r="X11" s="852">
        <v>0</v>
      </c>
      <c r="Y11" s="853">
        <v>0</v>
      </c>
      <c r="Z11" s="852">
        <v>0</v>
      </c>
    </row>
    <row r="12" spans="2:26" s="7" customFormat="1" ht="26.25" customHeight="1" x14ac:dyDescent="0.3">
      <c r="B12" s="854" t="s">
        <v>637</v>
      </c>
      <c r="C12" s="855">
        <v>1.480834</v>
      </c>
      <c r="D12" s="785">
        <v>1.480834</v>
      </c>
      <c r="E12" s="855">
        <v>0.48261799999999999</v>
      </c>
      <c r="F12" s="785">
        <v>0.48261799999999999</v>
      </c>
      <c r="G12" s="856">
        <v>0</v>
      </c>
      <c r="H12" s="785">
        <v>0</v>
      </c>
      <c r="I12" s="855">
        <v>1.480834</v>
      </c>
      <c r="J12" s="785">
        <v>1.480834</v>
      </c>
      <c r="K12" s="855">
        <v>0.48261799999999999</v>
      </c>
      <c r="L12" s="785">
        <v>0.48261799999999999</v>
      </c>
      <c r="M12" s="856">
        <v>0</v>
      </c>
      <c r="N12" s="785">
        <v>0</v>
      </c>
      <c r="O12" s="855">
        <v>1.480834</v>
      </c>
      <c r="P12" s="785">
        <v>1.480834</v>
      </c>
      <c r="Q12" s="855">
        <v>0.48261799999999999</v>
      </c>
      <c r="R12" s="785">
        <v>0.48261799999999999</v>
      </c>
      <c r="S12" s="856">
        <v>0</v>
      </c>
      <c r="T12" s="785">
        <v>0</v>
      </c>
      <c r="U12" s="855">
        <v>1.480834</v>
      </c>
      <c r="V12" s="785">
        <v>1.480834</v>
      </c>
      <c r="W12" s="855">
        <v>0.48261799999999999</v>
      </c>
      <c r="X12" s="785">
        <v>0.48261799999999999</v>
      </c>
      <c r="Y12" s="856">
        <v>0</v>
      </c>
      <c r="Z12" s="785">
        <v>0</v>
      </c>
    </row>
    <row r="13" spans="2:26" s="7" customFormat="1" ht="26.25" customHeight="1" x14ac:dyDescent="0.3">
      <c r="B13" s="857" t="s">
        <v>422</v>
      </c>
      <c r="C13" s="858">
        <v>0</v>
      </c>
      <c r="D13" s="797">
        <v>0</v>
      </c>
      <c r="E13" s="858">
        <v>0</v>
      </c>
      <c r="F13" s="797">
        <v>0</v>
      </c>
      <c r="G13" s="798">
        <v>0</v>
      </c>
      <c r="H13" s="859"/>
      <c r="I13" s="858">
        <v>0</v>
      </c>
      <c r="J13" s="797">
        <v>0</v>
      </c>
      <c r="K13" s="858">
        <v>0</v>
      </c>
      <c r="L13" s="797">
        <v>0</v>
      </c>
      <c r="M13" s="798">
        <v>0</v>
      </c>
      <c r="N13" s="859"/>
      <c r="O13" s="858">
        <v>0</v>
      </c>
      <c r="P13" s="797">
        <v>0</v>
      </c>
      <c r="Q13" s="858">
        <v>0</v>
      </c>
      <c r="R13" s="797">
        <v>0</v>
      </c>
      <c r="S13" s="798">
        <v>0</v>
      </c>
      <c r="T13" s="859"/>
      <c r="U13" s="858">
        <v>0</v>
      </c>
      <c r="V13" s="797">
        <v>0</v>
      </c>
      <c r="W13" s="858">
        <v>0</v>
      </c>
      <c r="X13" s="797">
        <v>0</v>
      </c>
      <c r="Y13" s="798">
        <v>0</v>
      </c>
      <c r="Z13" s="859"/>
    </row>
    <row r="14" spans="2:26" s="7" customFormat="1" ht="26.25" customHeight="1" x14ac:dyDescent="0.3">
      <c r="B14" s="857" t="s">
        <v>426</v>
      </c>
      <c r="C14" s="858">
        <v>0</v>
      </c>
      <c r="D14" s="797">
        <v>0</v>
      </c>
      <c r="E14" s="858">
        <v>0</v>
      </c>
      <c r="F14" s="797">
        <v>0</v>
      </c>
      <c r="G14" s="798">
        <v>0</v>
      </c>
      <c r="H14" s="859"/>
      <c r="I14" s="858">
        <v>0</v>
      </c>
      <c r="J14" s="797">
        <v>0</v>
      </c>
      <c r="K14" s="858">
        <v>0</v>
      </c>
      <c r="L14" s="797">
        <v>0</v>
      </c>
      <c r="M14" s="798">
        <v>0</v>
      </c>
      <c r="N14" s="859"/>
      <c r="O14" s="858">
        <v>0</v>
      </c>
      <c r="P14" s="797">
        <v>0</v>
      </c>
      <c r="Q14" s="858">
        <v>0</v>
      </c>
      <c r="R14" s="797">
        <v>0</v>
      </c>
      <c r="S14" s="798">
        <v>0</v>
      </c>
      <c r="T14" s="859"/>
      <c r="U14" s="858">
        <v>0</v>
      </c>
      <c r="V14" s="797">
        <v>0</v>
      </c>
      <c r="W14" s="858">
        <v>0</v>
      </c>
      <c r="X14" s="797">
        <v>0</v>
      </c>
      <c r="Y14" s="798">
        <v>0</v>
      </c>
      <c r="Z14" s="859"/>
    </row>
    <row r="15" spans="2:26" s="7" customFormat="1" ht="26.25" customHeight="1" x14ac:dyDescent="0.3">
      <c r="B15" s="857" t="s">
        <v>428</v>
      </c>
      <c r="C15" s="858">
        <v>0</v>
      </c>
      <c r="D15" s="797">
        <v>0</v>
      </c>
      <c r="E15" s="858">
        <v>0</v>
      </c>
      <c r="F15" s="797">
        <v>0</v>
      </c>
      <c r="G15" s="798">
        <v>0</v>
      </c>
      <c r="H15" s="859"/>
      <c r="I15" s="858">
        <v>0</v>
      </c>
      <c r="J15" s="797">
        <v>0</v>
      </c>
      <c r="K15" s="858">
        <v>0</v>
      </c>
      <c r="L15" s="797">
        <v>0</v>
      </c>
      <c r="M15" s="798">
        <v>0</v>
      </c>
      <c r="N15" s="859"/>
      <c r="O15" s="858">
        <v>0</v>
      </c>
      <c r="P15" s="797">
        <v>0</v>
      </c>
      <c r="Q15" s="858">
        <v>0</v>
      </c>
      <c r="R15" s="797">
        <v>0</v>
      </c>
      <c r="S15" s="798">
        <v>0</v>
      </c>
      <c r="T15" s="859"/>
      <c r="U15" s="858">
        <v>0</v>
      </c>
      <c r="V15" s="797">
        <v>0</v>
      </c>
      <c r="W15" s="858">
        <v>0</v>
      </c>
      <c r="X15" s="797">
        <v>0</v>
      </c>
      <c r="Y15" s="798">
        <v>0</v>
      </c>
      <c r="Z15" s="859"/>
    </row>
    <row r="16" spans="2:26" s="7" customFormat="1" ht="26.25" customHeight="1" x14ac:dyDescent="0.3">
      <c r="B16" s="857" t="s">
        <v>430</v>
      </c>
      <c r="C16" s="858">
        <v>0</v>
      </c>
      <c r="D16" s="797">
        <v>0</v>
      </c>
      <c r="E16" s="858">
        <v>0</v>
      </c>
      <c r="F16" s="797">
        <v>0</v>
      </c>
      <c r="G16" s="798">
        <v>0</v>
      </c>
      <c r="H16" s="859"/>
      <c r="I16" s="858">
        <v>0</v>
      </c>
      <c r="J16" s="797">
        <v>0</v>
      </c>
      <c r="K16" s="858">
        <v>0</v>
      </c>
      <c r="L16" s="797">
        <v>0</v>
      </c>
      <c r="M16" s="798">
        <v>0</v>
      </c>
      <c r="N16" s="859"/>
      <c r="O16" s="858">
        <v>0</v>
      </c>
      <c r="P16" s="797">
        <v>0</v>
      </c>
      <c r="Q16" s="858">
        <v>0</v>
      </c>
      <c r="R16" s="797">
        <v>0</v>
      </c>
      <c r="S16" s="798">
        <v>0</v>
      </c>
      <c r="T16" s="859"/>
      <c r="U16" s="858">
        <v>0</v>
      </c>
      <c r="V16" s="797">
        <v>0</v>
      </c>
      <c r="W16" s="858">
        <v>0</v>
      </c>
      <c r="X16" s="797">
        <v>0</v>
      </c>
      <c r="Y16" s="798">
        <v>0</v>
      </c>
      <c r="Z16" s="859"/>
    </row>
    <row r="17" spans="2:26" s="7" customFormat="1" ht="26.25" customHeight="1" x14ac:dyDescent="0.3">
      <c r="B17" s="857" t="s">
        <v>432</v>
      </c>
      <c r="C17" s="858">
        <v>1.480834</v>
      </c>
      <c r="D17" s="797">
        <v>1.480834</v>
      </c>
      <c r="E17" s="858">
        <v>0.48261799999999999</v>
      </c>
      <c r="F17" s="797">
        <v>0.48261799999999999</v>
      </c>
      <c r="G17" s="798">
        <v>0</v>
      </c>
      <c r="H17" s="859"/>
      <c r="I17" s="858">
        <v>1.480834</v>
      </c>
      <c r="J17" s="797">
        <v>1.480834</v>
      </c>
      <c r="K17" s="858">
        <v>0.48261799999999999</v>
      </c>
      <c r="L17" s="797">
        <v>0.48261799999999999</v>
      </c>
      <c r="M17" s="798">
        <v>0</v>
      </c>
      <c r="N17" s="859"/>
      <c r="O17" s="858">
        <v>1.480834</v>
      </c>
      <c r="P17" s="797">
        <v>1.480834</v>
      </c>
      <c r="Q17" s="858">
        <v>0.48261799999999999</v>
      </c>
      <c r="R17" s="797">
        <v>0.48261799999999999</v>
      </c>
      <c r="S17" s="798">
        <v>0</v>
      </c>
      <c r="T17" s="859"/>
      <c r="U17" s="858">
        <v>1.480834</v>
      </c>
      <c r="V17" s="797">
        <v>1.480834</v>
      </c>
      <c r="W17" s="858">
        <v>0.48261799999999999</v>
      </c>
      <c r="X17" s="797">
        <v>0.48261799999999999</v>
      </c>
      <c r="Y17" s="798">
        <v>0</v>
      </c>
      <c r="Z17" s="859"/>
    </row>
    <row r="18" spans="2:26" s="7" customFormat="1" ht="40.5" customHeight="1" x14ac:dyDescent="0.3">
      <c r="B18" s="854" t="s">
        <v>638</v>
      </c>
      <c r="C18" s="855">
        <v>8753.267127000001</v>
      </c>
      <c r="D18" s="785">
        <v>3680.8187470000003</v>
      </c>
      <c r="E18" s="855">
        <v>2005.1314400000001</v>
      </c>
      <c r="F18" s="785">
        <v>1623.9138250000001</v>
      </c>
      <c r="G18" s="856">
        <v>5003.8158249999997</v>
      </c>
      <c r="H18" s="785">
        <v>1602.3597589999999</v>
      </c>
      <c r="I18" s="855">
        <v>8427.7481640000005</v>
      </c>
      <c r="J18" s="785">
        <v>3322.6639229999996</v>
      </c>
      <c r="K18" s="855">
        <v>1768.957103</v>
      </c>
      <c r="L18" s="785">
        <v>1431.9392939999998</v>
      </c>
      <c r="M18" s="856">
        <v>4810.0552379999999</v>
      </c>
      <c r="N18" s="785">
        <v>1427.9517689999998</v>
      </c>
      <c r="O18" s="855">
        <v>8445.1150700000017</v>
      </c>
      <c r="P18" s="785">
        <v>3419.6847379999999</v>
      </c>
      <c r="Q18" s="855">
        <v>1827.4718509999998</v>
      </c>
      <c r="R18" s="785">
        <v>1491.542516</v>
      </c>
      <c r="S18" s="856">
        <v>4792.4007599999995</v>
      </c>
      <c r="T18" s="785">
        <v>1463.8367129999999</v>
      </c>
      <c r="U18" s="855">
        <v>7987.7047949999996</v>
      </c>
      <c r="V18" s="785">
        <v>3275.2255530000002</v>
      </c>
      <c r="W18" s="855">
        <v>1819.3661769999999</v>
      </c>
      <c r="X18" s="785">
        <v>1490.4720219999999</v>
      </c>
      <c r="Y18" s="856">
        <v>4488.632278</v>
      </c>
      <c r="Z18" s="785">
        <v>1362.5124580000002</v>
      </c>
    </row>
    <row r="19" spans="2:26" s="7" customFormat="1" ht="63.75" customHeight="1" x14ac:dyDescent="0.3">
      <c r="B19" s="857" t="s">
        <v>422</v>
      </c>
      <c r="C19" s="858">
        <v>0</v>
      </c>
      <c r="D19" s="797">
        <v>0</v>
      </c>
      <c r="E19" s="858">
        <v>0</v>
      </c>
      <c r="F19" s="797">
        <v>0</v>
      </c>
      <c r="G19" s="798">
        <v>0</v>
      </c>
      <c r="H19" s="797">
        <v>0</v>
      </c>
      <c r="I19" s="858">
        <v>0</v>
      </c>
      <c r="J19" s="797">
        <v>0</v>
      </c>
      <c r="K19" s="858">
        <v>0</v>
      </c>
      <c r="L19" s="797">
        <v>0</v>
      </c>
      <c r="M19" s="798">
        <v>0</v>
      </c>
      <c r="N19" s="797">
        <v>0</v>
      </c>
      <c r="O19" s="858">
        <v>0</v>
      </c>
      <c r="P19" s="797">
        <v>0</v>
      </c>
      <c r="Q19" s="858">
        <v>0</v>
      </c>
      <c r="R19" s="797">
        <v>0</v>
      </c>
      <c r="S19" s="798">
        <v>0</v>
      </c>
      <c r="T19" s="797">
        <v>0</v>
      </c>
      <c r="U19" s="858">
        <v>0</v>
      </c>
      <c r="V19" s="797">
        <v>0</v>
      </c>
      <c r="W19" s="858">
        <v>0</v>
      </c>
      <c r="X19" s="797">
        <v>0</v>
      </c>
      <c r="Y19" s="798">
        <v>0</v>
      </c>
      <c r="Z19" s="797">
        <v>0</v>
      </c>
    </row>
    <row r="20" spans="2:26" s="7" customFormat="1" ht="26.25" customHeight="1" x14ac:dyDescent="0.3">
      <c r="B20" s="857" t="s">
        <v>426</v>
      </c>
      <c r="C20" s="858">
        <v>56.059992000000001</v>
      </c>
      <c r="D20" s="797">
        <v>25.738174000000001</v>
      </c>
      <c r="E20" s="858">
        <v>5.787013</v>
      </c>
      <c r="F20" s="797">
        <v>5.255592</v>
      </c>
      <c r="G20" s="798">
        <v>1.7444470000000001</v>
      </c>
      <c r="H20" s="797">
        <v>1.728996</v>
      </c>
      <c r="I20" s="858">
        <v>149.271176</v>
      </c>
      <c r="J20" s="797">
        <v>24.406535000000002</v>
      </c>
      <c r="K20" s="858">
        <v>17.334765999999998</v>
      </c>
      <c r="L20" s="797">
        <v>4.0145660000000003</v>
      </c>
      <c r="M20" s="798">
        <v>9.485538</v>
      </c>
      <c r="N20" s="797">
        <v>1.449551</v>
      </c>
      <c r="O20" s="858">
        <v>131.29688400000001</v>
      </c>
      <c r="P20" s="797">
        <v>22.295366000000001</v>
      </c>
      <c r="Q20" s="858">
        <v>15.466488</v>
      </c>
      <c r="R20" s="797">
        <v>3.5483899999999999</v>
      </c>
      <c r="S20" s="798">
        <v>9.6282379999999996</v>
      </c>
      <c r="T20" s="797">
        <v>1.4499120000000001</v>
      </c>
      <c r="U20" s="858">
        <v>125.972915</v>
      </c>
      <c r="V20" s="797">
        <v>21.831537999999998</v>
      </c>
      <c r="W20" s="858">
        <v>14.926709000000001</v>
      </c>
      <c r="X20" s="797">
        <v>4.5290759999999999</v>
      </c>
      <c r="Y20" s="798">
        <v>9.0439450000000008</v>
      </c>
      <c r="Z20" s="797">
        <v>1.1704619999999999</v>
      </c>
    </row>
    <row r="21" spans="2:26" s="7" customFormat="1" ht="26.25" customHeight="1" x14ac:dyDescent="0.3">
      <c r="B21" s="857" t="s">
        <v>428</v>
      </c>
      <c r="C21" s="858">
        <v>117.723901</v>
      </c>
      <c r="D21" s="797">
        <v>117.723901</v>
      </c>
      <c r="E21" s="858">
        <v>19.19061</v>
      </c>
      <c r="F21" s="797">
        <v>19.19061</v>
      </c>
      <c r="G21" s="798">
        <v>74.248379999999997</v>
      </c>
      <c r="H21" s="797">
        <v>74.248379999999997</v>
      </c>
      <c r="I21" s="858">
        <v>106.787639</v>
      </c>
      <c r="J21" s="797">
        <v>106.787639</v>
      </c>
      <c r="K21" s="858">
        <v>15.138619</v>
      </c>
      <c r="L21" s="797">
        <v>15.138619</v>
      </c>
      <c r="M21" s="798">
        <v>69.236395000000002</v>
      </c>
      <c r="N21" s="797">
        <v>69.236395000000002</v>
      </c>
      <c r="O21" s="858">
        <v>92.804112000000003</v>
      </c>
      <c r="P21" s="797">
        <v>92.804112000000003</v>
      </c>
      <c r="Q21" s="858">
        <v>16.450524999999999</v>
      </c>
      <c r="R21" s="797">
        <v>16.450524999999999</v>
      </c>
      <c r="S21" s="798">
        <v>58.163814000000002</v>
      </c>
      <c r="T21" s="797">
        <v>58.163814000000002</v>
      </c>
      <c r="U21" s="858">
        <v>88.252426</v>
      </c>
      <c r="V21" s="797">
        <v>88.252426</v>
      </c>
      <c r="W21" s="858">
        <v>16.603591999999999</v>
      </c>
      <c r="X21" s="797">
        <v>16.603591999999999</v>
      </c>
      <c r="Y21" s="798">
        <v>58.163814000000002</v>
      </c>
      <c r="Z21" s="797">
        <v>58.163814000000002</v>
      </c>
    </row>
    <row r="22" spans="2:26" s="7" customFormat="1" ht="26.25" customHeight="1" x14ac:dyDescent="0.3">
      <c r="B22" s="857" t="s">
        <v>430</v>
      </c>
      <c r="C22" s="858">
        <v>383.89104200000003</v>
      </c>
      <c r="D22" s="797">
        <v>116.08902999999999</v>
      </c>
      <c r="E22" s="858">
        <v>68.066702000000006</v>
      </c>
      <c r="F22" s="797">
        <v>61.486679000000002</v>
      </c>
      <c r="G22" s="798">
        <v>187.01791900000001</v>
      </c>
      <c r="H22" s="797">
        <v>33.854061999999999</v>
      </c>
      <c r="I22" s="858">
        <v>370.23093999999998</v>
      </c>
      <c r="J22" s="797">
        <v>119.25250200000001</v>
      </c>
      <c r="K22" s="858">
        <v>65.098479999999995</v>
      </c>
      <c r="L22" s="797">
        <v>58.310161999999998</v>
      </c>
      <c r="M22" s="798">
        <v>174.42185000000001</v>
      </c>
      <c r="N22" s="797">
        <v>39.146337000000003</v>
      </c>
      <c r="O22" s="858">
        <v>363.36497900000001</v>
      </c>
      <c r="P22" s="797">
        <v>185.77028899999999</v>
      </c>
      <c r="Q22" s="858">
        <v>78.448324</v>
      </c>
      <c r="R22" s="797">
        <v>71.886953000000005</v>
      </c>
      <c r="S22" s="798">
        <v>179.47620599999999</v>
      </c>
      <c r="T22" s="797">
        <v>67.199531000000007</v>
      </c>
      <c r="U22" s="858">
        <v>390.89366999999999</v>
      </c>
      <c r="V22" s="797">
        <v>251.49572499999999</v>
      </c>
      <c r="W22" s="858">
        <v>125.58811900000001</v>
      </c>
      <c r="X22" s="797">
        <v>121.22436399999999</v>
      </c>
      <c r="Y22" s="798">
        <v>168.402354</v>
      </c>
      <c r="Z22" s="797">
        <v>89.071061999999998</v>
      </c>
    </row>
    <row r="23" spans="2:26" s="7" customFormat="1" ht="26.25" customHeight="1" x14ac:dyDescent="0.3">
      <c r="B23" s="857" t="s">
        <v>432</v>
      </c>
      <c r="C23" s="858">
        <v>5853.4933209999999</v>
      </c>
      <c r="D23" s="797">
        <v>2554.9777169999998</v>
      </c>
      <c r="E23" s="858">
        <v>1481.3794339999999</v>
      </c>
      <c r="F23" s="797">
        <v>1233.2060469999999</v>
      </c>
      <c r="G23" s="798">
        <v>3105.2925489999998</v>
      </c>
      <c r="H23" s="797">
        <v>1020.673763</v>
      </c>
      <c r="I23" s="858">
        <v>5539.1152499999998</v>
      </c>
      <c r="J23" s="797">
        <v>2267.5213570000001</v>
      </c>
      <c r="K23" s="858">
        <v>1293.0967450000001</v>
      </c>
      <c r="L23" s="797">
        <v>1081.7372599999999</v>
      </c>
      <c r="M23" s="798">
        <v>2952.6397449999999</v>
      </c>
      <c r="N23" s="797">
        <v>876.56082800000001</v>
      </c>
      <c r="O23" s="858">
        <v>5553.5089250000001</v>
      </c>
      <c r="P23" s="797">
        <v>2284.6056359999998</v>
      </c>
      <c r="Q23" s="858">
        <v>1327.0763119999999</v>
      </c>
      <c r="R23" s="797">
        <v>1112.6558969999999</v>
      </c>
      <c r="S23" s="798">
        <v>2896.1919229999999</v>
      </c>
      <c r="T23" s="797">
        <v>878.52115200000003</v>
      </c>
      <c r="U23" s="858">
        <v>5188.8239629999998</v>
      </c>
      <c r="V23" s="797">
        <v>2134.3291179999997</v>
      </c>
      <c r="W23" s="858">
        <v>1283.6193969999999</v>
      </c>
      <c r="X23" s="797">
        <v>1069.943671</v>
      </c>
      <c r="Y23" s="798">
        <v>2684.271405</v>
      </c>
      <c r="Z23" s="797">
        <v>792.165389</v>
      </c>
    </row>
    <row r="24" spans="2:26" s="7" customFormat="1" ht="26.25" customHeight="1" x14ac:dyDescent="0.3">
      <c r="B24" s="857" t="s">
        <v>619</v>
      </c>
      <c r="C24" s="858">
        <v>3044.849772</v>
      </c>
      <c r="D24" s="797">
        <v>1732.9985449999999</v>
      </c>
      <c r="E24" s="858">
        <v>940.45580900000004</v>
      </c>
      <c r="F24" s="797">
        <v>834.80443300000002</v>
      </c>
      <c r="G24" s="798">
        <v>1950.7168809999998</v>
      </c>
      <c r="H24" s="859"/>
      <c r="I24" s="858">
        <v>2698.7954089999998</v>
      </c>
      <c r="J24" s="797">
        <v>1471.5600019999999</v>
      </c>
      <c r="K24" s="858">
        <v>800.2898899999999</v>
      </c>
      <c r="L24" s="797">
        <v>701.15610199999992</v>
      </c>
      <c r="M24" s="798">
        <v>1756.9889370000001</v>
      </c>
      <c r="N24" s="859"/>
      <c r="O24" s="858">
        <v>2673.5758209999999</v>
      </c>
      <c r="P24" s="797">
        <v>1461.8793170000001</v>
      </c>
      <c r="Q24" s="858">
        <v>830.583754</v>
      </c>
      <c r="R24" s="797">
        <v>727.00510399999996</v>
      </c>
      <c r="S24" s="798">
        <v>1708.1605809999999</v>
      </c>
      <c r="T24" s="859"/>
      <c r="U24" s="858">
        <v>2546.9793339999997</v>
      </c>
      <c r="V24" s="797">
        <v>1411.34185</v>
      </c>
      <c r="W24" s="858">
        <v>808.00218900000004</v>
      </c>
      <c r="X24" s="797">
        <v>711.52664200000004</v>
      </c>
      <c r="Y24" s="798">
        <v>1599.319618</v>
      </c>
      <c r="Z24" s="859"/>
    </row>
    <row r="25" spans="2:26" s="7" customFormat="1" ht="26.25" customHeight="1" thickBot="1" x14ac:dyDescent="0.35">
      <c r="B25" s="860" t="s">
        <v>434</v>
      </c>
      <c r="C25" s="861">
        <v>2342.0988710000001</v>
      </c>
      <c r="D25" s="862">
        <v>866.28992499999993</v>
      </c>
      <c r="E25" s="861">
        <v>430.70768099999998</v>
      </c>
      <c r="F25" s="862">
        <v>304.77489700000001</v>
      </c>
      <c r="G25" s="863">
        <v>1635.51253</v>
      </c>
      <c r="H25" s="797">
        <v>471.85455799999994</v>
      </c>
      <c r="I25" s="861">
        <v>2262.343159</v>
      </c>
      <c r="J25" s="862">
        <v>804.69588999999996</v>
      </c>
      <c r="K25" s="861">
        <v>378.28849300000002</v>
      </c>
      <c r="L25" s="862">
        <v>272.73868700000003</v>
      </c>
      <c r="M25" s="863">
        <v>1604.2717100000002</v>
      </c>
      <c r="N25" s="797">
        <v>441.55865799999998</v>
      </c>
      <c r="O25" s="861">
        <v>2304.1401700000001</v>
      </c>
      <c r="P25" s="862">
        <v>834.20933500000001</v>
      </c>
      <c r="Q25" s="861">
        <v>390.03020199999997</v>
      </c>
      <c r="R25" s="862">
        <v>287.00075099999998</v>
      </c>
      <c r="S25" s="863">
        <v>1648.9405790000001</v>
      </c>
      <c r="T25" s="797">
        <v>458.50230399999998</v>
      </c>
      <c r="U25" s="861">
        <v>2193.7618209999996</v>
      </c>
      <c r="V25" s="862">
        <v>779.31674599999997</v>
      </c>
      <c r="W25" s="861">
        <v>378.62835999999999</v>
      </c>
      <c r="X25" s="862">
        <v>278.17131899999998</v>
      </c>
      <c r="Y25" s="863">
        <v>1568.7507599999999</v>
      </c>
      <c r="Z25" s="797">
        <v>421.94173100000006</v>
      </c>
    </row>
    <row r="26" spans="2:26" s="7" customFormat="1" ht="26.25" customHeight="1" thickBot="1" x14ac:dyDescent="0.35">
      <c r="B26" s="864" t="s">
        <v>623</v>
      </c>
      <c r="C26" s="865">
        <v>8754.7479609999991</v>
      </c>
      <c r="D26" s="866">
        <v>3682.2995810000002</v>
      </c>
      <c r="E26" s="865">
        <v>2005.6140580000001</v>
      </c>
      <c r="F26" s="866">
        <v>1624.3964430000001</v>
      </c>
      <c r="G26" s="867">
        <v>5003.8158249999997</v>
      </c>
      <c r="H26" s="868"/>
      <c r="I26" s="865">
        <v>8429.2289980000005</v>
      </c>
      <c r="J26" s="866">
        <v>3324.144757</v>
      </c>
      <c r="K26" s="865">
        <v>1769.439721</v>
      </c>
      <c r="L26" s="866">
        <v>1432.421912</v>
      </c>
      <c r="M26" s="867">
        <v>4810.0552379999999</v>
      </c>
      <c r="N26" s="868"/>
      <c r="O26" s="865">
        <v>8446.5959039999998</v>
      </c>
      <c r="P26" s="866">
        <v>3421.1655719999999</v>
      </c>
      <c r="Q26" s="865">
        <v>1827.954469</v>
      </c>
      <c r="R26" s="866">
        <v>1492.025134</v>
      </c>
      <c r="S26" s="867">
        <v>4792.4007600000004</v>
      </c>
      <c r="T26" s="868"/>
      <c r="U26" s="865">
        <v>7989.1856289999987</v>
      </c>
      <c r="V26" s="866">
        <v>3276.7063870000002</v>
      </c>
      <c r="W26" s="865">
        <v>1819.8487950000001</v>
      </c>
      <c r="X26" s="866">
        <v>1490.9546399999999</v>
      </c>
      <c r="Y26" s="867">
        <v>4488.632278</v>
      </c>
      <c r="Z26" s="868"/>
    </row>
    <row r="27" spans="2:26" s="7" customFormat="1" ht="26.25" customHeight="1" thickBot="1" x14ac:dyDescent="0.35">
      <c r="B27" s="869" t="s">
        <v>639</v>
      </c>
      <c r="C27" s="865">
        <v>231.031181</v>
      </c>
      <c r="D27" s="866">
        <v>99.630222000000003</v>
      </c>
      <c r="E27" s="865">
        <v>5.2302739999999996</v>
      </c>
      <c r="F27" s="866">
        <v>4.5730370000000002</v>
      </c>
      <c r="G27" s="867">
        <v>61.285980000000002</v>
      </c>
      <c r="H27" s="870">
        <v>19.512076999999998</v>
      </c>
      <c r="I27" s="865">
        <v>220.383253</v>
      </c>
      <c r="J27" s="866">
        <v>81.268702000000005</v>
      </c>
      <c r="K27" s="865">
        <v>4.9730840000000001</v>
      </c>
      <c r="L27" s="866">
        <v>4.0881670000000003</v>
      </c>
      <c r="M27" s="867">
        <v>69.211926000000005</v>
      </c>
      <c r="N27" s="870">
        <v>21.116776999999999</v>
      </c>
      <c r="O27" s="865">
        <v>196.37464700000001</v>
      </c>
      <c r="P27" s="866">
        <v>72.477778999999998</v>
      </c>
      <c r="Q27" s="865">
        <v>4.8464539999999996</v>
      </c>
      <c r="R27" s="866">
        <v>3.579472</v>
      </c>
      <c r="S27" s="867">
        <v>64.434933999999998</v>
      </c>
      <c r="T27" s="870">
        <v>16.138973999999997</v>
      </c>
      <c r="U27" s="865">
        <v>184.40865299999999</v>
      </c>
      <c r="V27" s="866">
        <v>55.470447</v>
      </c>
      <c r="W27" s="865">
        <v>5.3309009999999999</v>
      </c>
      <c r="X27" s="866">
        <v>4.1097419999999998</v>
      </c>
      <c r="Y27" s="867">
        <v>73.968421000000006</v>
      </c>
      <c r="Z27" s="870">
        <v>23.006174999999999</v>
      </c>
    </row>
    <row r="28" spans="2:26" s="7" customFormat="1" ht="26.25" customHeight="1" thickBot="1" x14ac:dyDescent="0.35">
      <c r="B28" s="871" t="s">
        <v>640</v>
      </c>
      <c r="C28" s="872"/>
      <c r="D28" s="872"/>
      <c r="E28" s="872"/>
      <c r="F28" s="872"/>
      <c r="G28" s="872"/>
      <c r="H28" s="873"/>
      <c r="I28" s="872"/>
      <c r="J28" s="872"/>
      <c r="K28" s="872"/>
      <c r="L28" s="872"/>
      <c r="M28" s="872"/>
      <c r="N28" s="873"/>
      <c r="O28" s="872"/>
      <c r="P28" s="872"/>
      <c r="Q28" s="872"/>
      <c r="R28" s="872"/>
      <c r="S28" s="872"/>
      <c r="T28" s="873"/>
      <c r="U28" s="872"/>
      <c r="V28" s="872"/>
      <c r="W28" s="872"/>
      <c r="X28" s="872"/>
      <c r="Y28" s="872"/>
      <c r="Z28" s="873"/>
    </row>
    <row r="29" spans="2:26" s="7" customFormat="1" ht="26.25" customHeight="1" thickBot="1" x14ac:dyDescent="0.35">
      <c r="B29" s="874" t="s">
        <v>641</v>
      </c>
      <c r="C29" s="875">
        <v>0</v>
      </c>
      <c r="D29" s="876"/>
      <c r="E29" s="877"/>
      <c r="F29" s="877"/>
      <c r="G29" s="877"/>
      <c r="H29" s="878"/>
      <c r="I29" s="875">
        <v>0</v>
      </c>
      <c r="J29" s="876"/>
      <c r="K29" s="877"/>
      <c r="L29" s="877"/>
      <c r="M29" s="877"/>
      <c r="N29" s="878"/>
      <c r="O29" s="875">
        <v>0</v>
      </c>
      <c r="P29" s="876"/>
      <c r="Q29" s="877"/>
      <c r="R29" s="877"/>
      <c r="S29" s="877"/>
      <c r="T29" s="878"/>
      <c r="U29" s="875">
        <v>0</v>
      </c>
      <c r="V29" s="876"/>
      <c r="W29" s="877"/>
      <c r="X29" s="877"/>
      <c r="Y29" s="877"/>
      <c r="Z29" s="878"/>
    </row>
    <row r="30" spans="2:26" s="7" customFormat="1" ht="34.5" customHeight="1" thickBot="1" x14ac:dyDescent="0.35">
      <c r="B30" s="874" t="s">
        <v>642</v>
      </c>
      <c r="C30" s="875">
        <v>0</v>
      </c>
      <c r="D30" s="879"/>
      <c r="E30" s="880"/>
      <c r="F30" s="880"/>
      <c r="G30" s="880"/>
      <c r="H30" s="881"/>
      <c r="I30" s="875">
        <v>0</v>
      </c>
      <c r="J30" s="879"/>
      <c r="K30" s="880"/>
      <c r="L30" s="880"/>
      <c r="M30" s="880"/>
      <c r="N30" s="881"/>
      <c r="O30" s="875">
        <v>0</v>
      </c>
      <c r="P30" s="879"/>
      <c r="Q30" s="880"/>
      <c r="R30" s="880"/>
      <c r="S30" s="880"/>
      <c r="T30" s="881"/>
      <c r="U30" s="875">
        <v>0</v>
      </c>
      <c r="V30" s="879"/>
      <c r="W30" s="880"/>
      <c r="X30" s="880"/>
      <c r="Y30" s="880"/>
      <c r="Z30" s="881"/>
    </row>
    <row r="31" spans="2:26" s="7" customFormat="1" ht="25.5" customHeight="1" x14ac:dyDescent="0.3">
      <c r="C31" s="882" t="s">
        <v>643</v>
      </c>
      <c r="O31" s="882"/>
    </row>
    <row r="32" spans="2:26" s="7" customFormat="1" ht="54" customHeight="1" x14ac:dyDescent="0.3">
      <c r="C32" s="883" t="s">
        <v>644</v>
      </c>
      <c r="D32" s="883"/>
      <c r="E32" s="883"/>
      <c r="F32" s="883"/>
      <c r="G32" s="883"/>
      <c r="H32" s="883"/>
      <c r="I32" s="883"/>
      <c r="J32" s="883"/>
      <c r="K32" s="883"/>
      <c r="L32" s="883"/>
      <c r="M32" s="883"/>
      <c r="N32" s="883"/>
      <c r="O32" s="883"/>
      <c r="P32" s="883"/>
      <c r="Q32" s="883"/>
      <c r="R32" s="883"/>
      <c r="S32" s="883"/>
      <c r="T32" s="883"/>
      <c r="U32" s="883"/>
      <c r="V32" s="883"/>
      <c r="W32" s="883"/>
      <c r="X32" s="883"/>
      <c r="Y32" s="883"/>
      <c r="Z32" s="883"/>
    </row>
    <row r="33" spans="2:26" s="7" customFormat="1" ht="29.15" customHeight="1" x14ac:dyDescent="0.3">
      <c r="B33" s="819"/>
      <c r="C33" s="883" t="s">
        <v>645</v>
      </c>
      <c r="D33" s="883"/>
      <c r="E33" s="883"/>
      <c r="F33" s="883"/>
      <c r="G33" s="883"/>
      <c r="H33" s="883"/>
      <c r="I33" s="883"/>
      <c r="J33" s="883"/>
      <c r="K33" s="883"/>
      <c r="L33" s="883"/>
      <c r="M33" s="883"/>
      <c r="N33" s="883"/>
      <c r="O33" s="883"/>
      <c r="P33" s="883"/>
      <c r="Q33" s="883"/>
      <c r="R33" s="883"/>
      <c r="S33" s="883"/>
      <c r="T33" s="883"/>
      <c r="U33" s="883"/>
      <c r="V33" s="883"/>
      <c r="W33" s="883"/>
      <c r="X33" s="883"/>
      <c r="Y33" s="883"/>
      <c r="Z33" s="883"/>
    </row>
    <row r="34" spans="2:26" s="7" customFormat="1" x14ac:dyDescent="0.3">
      <c r="C34" s="883"/>
      <c r="D34" s="883"/>
      <c r="E34" s="883"/>
      <c r="F34" s="883"/>
      <c r="G34" s="883"/>
      <c r="H34" s="883"/>
      <c r="I34" s="883"/>
      <c r="J34" s="883"/>
      <c r="K34" s="883"/>
      <c r="L34" s="883"/>
      <c r="M34" s="883"/>
      <c r="N34" s="883"/>
      <c r="O34" s="883"/>
      <c r="P34" s="883"/>
      <c r="Q34" s="883"/>
      <c r="R34" s="883"/>
      <c r="S34" s="883"/>
      <c r="T34" s="883"/>
      <c r="U34" s="883"/>
      <c r="V34" s="883"/>
      <c r="W34" s="883"/>
      <c r="X34" s="883"/>
      <c r="Y34" s="883"/>
      <c r="Z34" s="883"/>
    </row>
    <row r="35" spans="2:26" s="7" customFormat="1" x14ac:dyDescent="0.3">
      <c r="C35" s="883"/>
      <c r="D35" s="883"/>
      <c r="E35" s="883"/>
      <c r="F35" s="883"/>
      <c r="G35" s="883"/>
      <c r="H35" s="883"/>
      <c r="I35" s="883"/>
      <c r="J35" s="883"/>
      <c r="K35" s="883"/>
      <c r="L35" s="883"/>
      <c r="M35" s="883"/>
      <c r="N35" s="883"/>
      <c r="O35" s="883"/>
      <c r="P35" s="883"/>
      <c r="Q35" s="883"/>
      <c r="R35" s="883"/>
      <c r="S35" s="883"/>
      <c r="T35" s="883"/>
      <c r="U35" s="883"/>
      <c r="V35" s="883"/>
      <c r="W35" s="883"/>
      <c r="X35" s="883"/>
      <c r="Y35" s="883"/>
      <c r="Z35" s="883"/>
    </row>
    <row r="36" spans="2:26" s="7" customFormat="1" x14ac:dyDescent="0.3">
      <c r="C36" s="883"/>
      <c r="D36" s="883"/>
      <c r="E36" s="883"/>
      <c r="F36" s="883"/>
      <c r="G36" s="883"/>
      <c r="H36" s="883"/>
      <c r="I36" s="883"/>
      <c r="J36" s="883"/>
      <c r="K36" s="883"/>
      <c r="L36" s="883"/>
      <c r="M36" s="883"/>
      <c r="N36" s="883"/>
      <c r="O36" s="883"/>
      <c r="P36" s="883"/>
      <c r="Q36" s="883"/>
      <c r="R36" s="883"/>
      <c r="S36" s="883"/>
      <c r="T36" s="883"/>
      <c r="U36" s="883"/>
      <c r="V36" s="883"/>
      <c r="W36" s="883"/>
      <c r="X36" s="883"/>
      <c r="Y36" s="883"/>
      <c r="Z36" s="883"/>
    </row>
  </sheetData>
  <sheetProtection algorithmName="SHA-512" hashValue="3PUtxLZTPxoe1gkjWZAG8swGJJYDKxf8+p9N/yil5AyQL9mcTW99CaEpBdfnCDwA9CgVQoPBIyjqe946vn2YNg==" saltValue="JZmvWL3XgwX30uU5RgFevg==" spinCount="100000" sheet="1" objects="1" scenarios="1" formatCells="0" formatColumns="0" formatRows="0"/>
  <mergeCells count="44">
    <mergeCell ref="C33:N33"/>
    <mergeCell ref="O33:Z33"/>
    <mergeCell ref="C34:N36"/>
    <mergeCell ref="O34:Z36"/>
    <mergeCell ref="U8:U10"/>
    <mergeCell ref="V8:V10"/>
    <mergeCell ref="X8:X10"/>
    <mergeCell ref="Z8:Z10"/>
    <mergeCell ref="C32:N32"/>
    <mergeCell ref="O32:Z32"/>
    <mergeCell ref="L8:L10"/>
    <mergeCell ref="N8:N10"/>
    <mergeCell ref="O8:O10"/>
    <mergeCell ref="P8:P10"/>
    <mergeCell ref="R8:R10"/>
    <mergeCell ref="T8:T10"/>
    <mergeCell ref="C8:C10"/>
    <mergeCell ref="D8:D10"/>
    <mergeCell ref="F8:F10"/>
    <mergeCell ref="H8:H10"/>
    <mergeCell ref="I8:I10"/>
    <mergeCell ref="J8:J10"/>
    <mergeCell ref="O7:P7"/>
    <mergeCell ref="Q7:R7"/>
    <mergeCell ref="S7:T7"/>
    <mergeCell ref="U7:V7"/>
    <mergeCell ref="W7:X7"/>
    <mergeCell ref="Y7:Z7"/>
    <mergeCell ref="C6:H6"/>
    <mergeCell ref="I6:N6"/>
    <mergeCell ref="O6:T6"/>
    <mergeCell ref="U6:Z6"/>
    <mergeCell ref="C7:D7"/>
    <mergeCell ref="E7:F7"/>
    <mergeCell ref="G7:H7"/>
    <mergeCell ref="I7:J7"/>
    <mergeCell ref="K7:L7"/>
    <mergeCell ref="M7:N7"/>
    <mergeCell ref="C2:N2"/>
    <mergeCell ref="O2:Z2"/>
    <mergeCell ref="C3:N3"/>
    <mergeCell ref="O3:Z3"/>
    <mergeCell ref="C4:N4"/>
    <mergeCell ref="O4:Z4"/>
  </mergeCells>
  <pageMargins left="0.70866141732283472" right="0.70866141732283472" top="0.74803149606299213" bottom="0.74803149606299213" header="0.31496062992125984" footer="0.31496062992125984"/>
  <pageSetup paperSize="9" scale="40" fitToWidth="2" fitToHeight="0" orientation="landscape" r:id="rId1"/>
  <headerFooter>
    <oddHeader>&amp;L&amp;"Aptos"&amp;12&amp;K000000 EBA Regular Use&amp;1#_x000D_</oddHeader>
  </headerFooter>
  <colBreaks count="1" manualBreakCount="1">
    <brk id="14" max="3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9A0F6-71CE-44E9-9526-9E22F9776035}">
  <sheetPr>
    <pageSetUpPr fitToPage="1"/>
  </sheetPr>
  <dimension ref="A1:Z35"/>
  <sheetViews>
    <sheetView topLeftCell="C1" zoomScale="70" zoomScaleNormal="70" workbookViewId="0">
      <selection activeCell="C1" sqref="C1:AA7"/>
    </sheetView>
  </sheetViews>
  <sheetFormatPr defaultColWidth="9.1796875" defaultRowHeight="13" x14ac:dyDescent="0.3"/>
  <cols>
    <col min="1" max="1" width="9.1796875" style="10"/>
    <col min="2" max="2" width="37.453125" style="10" customWidth="1"/>
    <col min="3" max="26" width="13.54296875" style="10" customWidth="1"/>
    <col min="27" max="16384" width="9.1796875" style="10"/>
  </cols>
  <sheetData>
    <row r="1" spans="1:26" x14ac:dyDescent="0.3">
      <c r="B1" s="22"/>
      <c r="C1" s="22">
        <v>202309</v>
      </c>
      <c r="D1" s="22">
        <v>202309</v>
      </c>
      <c r="E1" s="22">
        <v>202309</v>
      </c>
      <c r="F1" s="22">
        <v>202309</v>
      </c>
      <c r="G1" s="22">
        <v>202309</v>
      </c>
      <c r="H1" s="22">
        <v>202309</v>
      </c>
      <c r="I1" s="22">
        <v>202312</v>
      </c>
      <c r="J1" s="22">
        <v>202312</v>
      </c>
      <c r="K1" s="22">
        <v>202312</v>
      </c>
      <c r="L1" s="22">
        <v>202312</v>
      </c>
      <c r="M1" s="22">
        <v>202312</v>
      </c>
      <c r="N1" s="22">
        <v>202312</v>
      </c>
      <c r="O1" s="22">
        <v>202403</v>
      </c>
      <c r="P1" s="22">
        <v>202403</v>
      </c>
      <c r="Q1" s="22">
        <v>202403</v>
      </c>
      <c r="R1" s="22">
        <v>202403</v>
      </c>
      <c r="S1" s="22">
        <v>202403</v>
      </c>
      <c r="T1" s="22">
        <v>202403</v>
      </c>
      <c r="U1" s="22">
        <v>202406</v>
      </c>
      <c r="V1" s="22">
        <v>202406</v>
      </c>
      <c r="W1" s="22">
        <v>202406</v>
      </c>
      <c r="X1" s="22">
        <v>202406</v>
      </c>
      <c r="Y1" s="22">
        <v>202406</v>
      </c>
      <c r="Z1" s="22">
        <v>202406</v>
      </c>
    </row>
    <row r="2" spans="1:26" ht="26" x14ac:dyDescent="0.3">
      <c r="C2" s="884" t="s">
        <v>1</v>
      </c>
      <c r="D2" s="884"/>
      <c r="E2" s="884"/>
      <c r="F2" s="884"/>
      <c r="G2" s="884"/>
      <c r="H2" s="884"/>
      <c r="I2" s="884"/>
      <c r="J2" s="884"/>
      <c r="K2" s="884"/>
      <c r="L2" s="884"/>
      <c r="M2" s="884"/>
      <c r="N2" s="822"/>
      <c r="Q2" s="885"/>
    </row>
    <row r="3" spans="1:26" ht="18.5" x14ac:dyDescent="0.3">
      <c r="C3" s="31" t="s">
        <v>646</v>
      </c>
      <c r="D3" s="31"/>
      <c r="E3" s="31"/>
      <c r="F3" s="31"/>
      <c r="G3" s="31"/>
      <c r="H3" s="31"/>
      <c r="I3" s="31"/>
      <c r="J3" s="31"/>
      <c r="K3" s="31"/>
      <c r="L3" s="31"/>
      <c r="M3" s="31"/>
      <c r="N3" s="822"/>
    </row>
    <row r="4" spans="1:26" ht="18.5" x14ac:dyDescent="0.3">
      <c r="C4" s="182" t="str">
        <f>Cover!C5</f>
        <v>Intesa Sanpaolo S.p.A.</v>
      </c>
      <c r="D4" s="182"/>
      <c r="E4" s="182"/>
      <c r="F4" s="182"/>
      <c r="G4" s="182"/>
      <c r="H4" s="182"/>
      <c r="I4" s="182"/>
      <c r="J4" s="182"/>
      <c r="K4" s="182"/>
      <c r="L4" s="182"/>
      <c r="M4" s="182"/>
      <c r="N4" s="822"/>
    </row>
    <row r="6" spans="1:26" ht="13.5" thickBot="1" x14ac:dyDescent="0.35"/>
    <row r="7" spans="1:26" x14ac:dyDescent="0.3">
      <c r="C7" s="886" t="s">
        <v>12</v>
      </c>
      <c r="D7" s="887"/>
      <c r="E7" s="887"/>
      <c r="F7" s="887"/>
      <c r="G7" s="887"/>
      <c r="H7" s="888"/>
      <c r="I7" s="886" t="s">
        <v>13</v>
      </c>
      <c r="J7" s="887"/>
      <c r="K7" s="887"/>
      <c r="L7" s="887"/>
      <c r="M7" s="887"/>
      <c r="N7" s="888"/>
      <c r="O7" s="886" t="s">
        <v>14</v>
      </c>
      <c r="P7" s="887"/>
      <c r="Q7" s="887"/>
      <c r="R7" s="887"/>
      <c r="S7" s="887"/>
      <c r="T7" s="888"/>
      <c r="U7" s="886" t="s">
        <v>15</v>
      </c>
      <c r="V7" s="887"/>
      <c r="W7" s="887"/>
      <c r="X7" s="887"/>
      <c r="Y7" s="887"/>
      <c r="Z7" s="888"/>
    </row>
    <row r="8" spans="1:26" ht="23.25" customHeight="1" x14ac:dyDescent="0.3">
      <c r="C8" s="889" t="s">
        <v>647</v>
      </c>
      <c r="D8" s="890"/>
      <c r="E8" s="890"/>
      <c r="F8" s="890"/>
      <c r="G8" s="891" t="s">
        <v>648</v>
      </c>
      <c r="H8" s="892" t="s">
        <v>649</v>
      </c>
      <c r="I8" s="889" t="s">
        <v>647</v>
      </c>
      <c r="J8" s="890"/>
      <c r="K8" s="890"/>
      <c r="L8" s="890"/>
      <c r="M8" s="891" t="s">
        <v>648</v>
      </c>
      <c r="N8" s="892" t="s">
        <v>649</v>
      </c>
      <c r="O8" s="889" t="s">
        <v>647</v>
      </c>
      <c r="P8" s="890"/>
      <c r="Q8" s="890"/>
      <c r="R8" s="890"/>
      <c r="S8" s="891" t="s">
        <v>648</v>
      </c>
      <c r="T8" s="892" t="s">
        <v>649</v>
      </c>
      <c r="U8" s="889" t="s">
        <v>647</v>
      </c>
      <c r="V8" s="890"/>
      <c r="W8" s="890"/>
      <c r="X8" s="890"/>
      <c r="Y8" s="891" t="s">
        <v>648</v>
      </c>
      <c r="Z8" s="892" t="s">
        <v>649</v>
      </c>
    </row>
    <row r="9" spans="1:26" ht="43.4" customHeight="1" x14ac:dyDescent="0.3">
      <c r="C9" s="893"/>
      <c r="D9" s="894" t="s">
        <v>650</v>
      </c>
      <c r="E9" s="895"/>
      <c r="F9" s="896" t="s">
        <v>651</v>
      </c>
      <c r="G9" s="897"/>
      <c r="H9" s="898"/>
      <c r="I9" s="893"/>
      <c r="J9" s="894" t="s">
        <v>650</v>
      </c>
      <c r="K9" s="895"/>
      <c r="L9" s="896" t="s">
        <v>651</v>
      </c>
      <c r="M9" s="897"/>
      <c r="N9" s="898"/>
      <c r="O9" s="893"/>
      <c r="P9" s="894" t="s">
        <v>650</v>
      </c>
      <c r="Q9" s="895"/>
      <c r="R9" s="896" t="s">
        <v>651</v>
      </c>
      <c r="S9" s="897"/>
      <c r="T9" s="898"/>
      <c r="U9" s="893"/>
      <c r="V9" s="894" t="s">
        <v>650</v>
      </c>
      <c r="W9" s="895"/>
      <c r="X9" s="896" t="s">
        <v>651</v>
      </c>
      <c r="Y9" s="897"/>
      <c r="Z9" s="898"/>
    </row>
    <row r="10" spans="1:26" ht="46.4" customHeight="1" thickBot="1" x14ac:dyDescent="0.35">
      <c r="B10" s="899" t="s">
        <v>296</v>
      </c>
      <c r="C10" s="900"/>
      <c r="D10" s="901"/>
      <c r="E10" s="901" t="s">
        <v>652</v>
      </c>
      <c r="F10" s="902"/>
      <c r="G10" s="903"/>
      <c r="H10" s="904"/>
      <c r="I10" s="900"/>
      <c r="J10" s="901"/>
      <c r="K10" s="901" t="s">
        <v>652</v>
      </c>
      <c r="L10" s="902"/>
      <c r="M10" s="903"/>
      <c r="N10" s="904"/>
      <c r="O10" s="900"/>
      <c r="P10" s="901"/>
      <c r="Q10" s="901" t="s">
        <v>652</v>
      </c>
      <c r="R10" s="902"/>
      <c r="S10" s="903"/>
      <c r="T10" s="904"/>
      <c r="U10" s="900"/>
      <c r="V10" s="901"/>
      <c r="W10" s="901" t="s">
        <v>652</v>
      </c>
      <c r="X10" s="902"/>
      <c r="Y10" s="903"/>
      <c r="Z10" s="904"/>
    </row>
    <row r="11" spans="1:26" x14ac:dyDescent="0.3">
      <c r="A11" s="905"/>
      <c r="B11" s="906" t="s">
        <v>653</v>
      </c>
      <c r="C11" s="907">
        <v>3888.4721159999999</v>
      </c>
      <c r="D11" s="908">
        <v>185.39231000000001</v>
      </c>
      <c r="E11" s="909">
        <v>185.39231000000001</v>
      </c>
      <c r="F11" s="908">
        <v>3887.1894659999998</v>
      </c>
      <c r="G11" s="910">
        <v>144.247671</v>
      </c>
      <c r="H11" s="911">
        <v>0</v>
      </c>
      <c r="I11" s="907">
        <v>3989.5620909999998</v>
      </c>
      <c r="J11" s="908">
        <v>169.28475800000001</v>
      </c>
      <c r="K11" s="909">
        <v>169.28475800000001</v>
      </c>
      <c r="L11" s="908">
        <v>3988.3497940000002</v>
      </c>
      <c r="M11" s="910">
        <v>140.83268100000001</v>
      </c>
      <c r="N11" s="911">
        <v>0</v>
      </c>
      <c r="O11" s="907">
        <v>3971.7072199999998</v>
      </c>
      <c r="P11" s="908">
        <v>180.862784</v>
      </c>
      <c r="Q11" s="909">
        <v>180.862784</v>
      </c>
      <c r="R11" s="908">
        <v>3970.5624720000001</v>
      </c>
      <c r="S11" s="910">
        <v>145.139802</v>
      </c>
      <c r="T11" s="911">
        <v>0</v>
      </c>
      <c r="U11" s="907">
        <v>3855.7119699999998</v>
      </c>
      <c r="V11" s="908">
        <v>178.940642</v>
      </c>
      <c r="W11" s="909">
        <v>178.940642</v>
      </c>
      <c r="X11" s="908">
        <v>3854.6064289999999</v>
      </c>
      <c r="Y11" s="910">
        <v>152.452674</v>
      </c>
      <c r="Z11" s="911">
        <v>3.0575999999999999E-2</v>
      </c>
    </row>
    <row r="12" spans="1:26" x14ac:dyDescent="0.3">
      <c r="A12" s="905"/>
      <c r="B12" s="906" t="s">
        <v>654</v>
      </c>
      <c r="C12" s="912">
        <v>2772.0773279999999</v>
      </c>
      <c r="D12" s="913">
        <v>162.527187</v>
      </c>
      <c r="E12" s="914">
        <v>162.527187</v>
      </c>
      <c r="F12" s="913">
        <v>2772.070518</v>
      </c>
      <c r="G12" s="915">
        <v>260.90270299999997</v>
      </c>
      <c r="H12" s="916">
        <v>0</v>
      </c>
      <c r="I12" s="912">
        <v>2529.7609120000002</v>
      </c>
      <c r="J12" s="913">
        <v>158.145408</v>
      </c>
      <c r="K12" s="914">
        <v>158.145408</v>
      </c>
      <c r="L12" s="913">
        <v>2529.7539019999999</v>
      </c>
      <c r="M12" s="915">
        <v>266.73815999999999</v>
      </c>
      <c r="N12" s="916">
        <v>0</v>
      </c>
      <c r="O12" s="912">
        <v>2610.876017</v>
      </c>
      <c r="P12" s="913">
        <v>179.78329500000001</v>
      </c>
      <c r="Q12" s="914">
        <v>179.78329500000001</v>
      </c>
      <c r="R12" s="913">
        <v>2610.8688659999998</v>
      </c>
      <c r="S12" s="915">
        <v>279.05399599999998</v>
      </c>
      <c r="T12" s="916">
        <v>0</v>
      </c>
      <c r="U12" s="912">
        <v>2531.8048100000001</v>
      </c>
      <c r="V12" s="913">
        <v>173.28447700000001</v>
      </c>
      <c r="W12" s="914">
        <v>173.28447700000001</v>
      </c>
      <c r="X12" s="913">
        <v>2531.7991539999998</v>
      </c>
      <c r="Y12" s="915">
        <v>243.14421899999999</v>
      </c>
      <c r="Z12" s="916">
        <v>0</v>
      </c>
    </row>
    <row r="13" spans="1:26" x14ac:dyDescent="0.3">
      <c r="A13" s="905"/>
      <c r="B13" s="906" t="s">
        <v>655</v>
      </c>
      <c r="C13" s="912">
        <v>50230.248358999997</v>
      </c>
      <c r="D13" s="913">
        <v>1449.2748220000001</v>
      </c>
      <c r="E13" s="914">
        <v>1449.2748220000001</v>
      </c>
      <c r="F13" s="913">
        <v>49969.385057</v>
      </c>
      <c r="G13" s="915">
        <v>941.12872700000003</v>
      </c>
      <c r="H13" s="916">
        <v>15.042353</v>
      </c>
      <c r="I13" s="912">
        <v>49721.984039999996</v>
      </c>
      <c r="J13" s="913">
        <v>1406.459953</v>
      </c>
      <c r="K13" s="914">
        <v>1406.459953</v>
      </c>
      <c r="L13" s="913">
        <v>49471.386435</v>
      </c>
      <c r="M13" s="915">
        <v>960.13695800000005</v>
      </c>
      <c r="N13" s="916">
        <v>13.220534000000001</v>
      </c>
      <c r="O13" s="912">
        <v>47974.502082999999</v>
      </c>
      <c r="P13" s="913">
        <v>1445.74072</v>
      </c>
      <c r="Q13" s="914">
        <v>1445.74072</v>
      </c>
      <c r="R13" s="913">
        <v>47680.008174000002</v>
      </c>
      <c r="S13" s="915">
        <v>978.29685099999995</v>
      </c>
      <c r="T13" s="916">
        <v>13.339997</v>
      </c>
      <c r="U13" s="912">
        <v>47058.6875</v>
      </c>
      <c r="V13" s="913">
        <v>1427.4311250000001</v>
      </c>
      <c r="W13" s="914">
        <v>1427.4311250000001</v>
      </c>
      <c r="X13" s="913">
        <v>46760.912437999999</v>
      </c>
      <c r="Y13" s="915">
        <v>954.31075399999997</v>
      </c>
      <c r="Z13" s="916">
        <v>8.8298480000000001</v>
      </c>
    </row>
    <row r="14" spans="1:26" ht="26" x14ac:dyDescent="0.3">
      <c r="A14" s="905"/>
      <c r="B14" s="906" t="s">
        <v>656</v>
      </c>
      <c r="C14" s="912">
        <v>10033.750851999999</v>
      </c>
      <c r="D14" s="913">
        <v>147.378635</v>
      </c>
      <c r="E14" s="914">
        <v>147.378635</v>
      </c>
      <c r="F14" s="913">
        <v>10032.550948</v>
      </c>
      <c r="G14" s="915">
        <v>149.944774</v>
      </c>
      <c r="H14" s="916">
        <v>0</v>
      </c>
      <c r="I14" s="912">
        <v>10367.682911</v>
      </c>
      <c r="J14" s="913">
        <v>123.457814</v>
      </c>
      <c r="K14" s="914">
        <v>123.457814</v>
      </c>
      <c r="L14" s="913">
        <v>10366.442708</v>
      </c>
      <c r="M14" s="915">
        <v>135.46269799999999</v>
      </c>
      <c r="N14" s="916">
        <v>0</v>
      </c>
      <c r="O14" s="912">
        <v>9705.6425639999998</v>
      </c>
      <c r="P14" s="913">
        <v>119.63349599999999</v>
      </c>
      <c r="Q14" s="914">
        <v>119.63349599999999</v>
      </c>
      <c r="R14" s="913">
        <v>9704.4731119999997</v>
      </c>
      <c r="S14" s="915">
        <v>123.43360300000001</v>
      </c>
      <c r="T14" s="916">
        <v>0</v>
      </c>
      <c r="U14" s="912">
        <v>8798.9152059999997</v>
      </c>
      <c r="V14" s="913">
        <v>96.274580999999998</v>
      </c>
      <c r="W14" s="914">
        <v>96.274580999999998</v>
      </c>
      <c r="X14" s="913">
        <v>8797.7652109999999</v>
      </c>
      <c r="Y14" s="915">
        <v>97.000427000000002</v>
      </c>
      <c r="Z14" s="916">
        <v>0</v>
      </c>
    </row>
    <row r="15" spans="1:26" x14ac:dyDescent="0.3">
      <c r="A15" s="905"/>
      <c r="B15" s="906" t="s">
        <v>657</v>
      </c>
      <c r="C15" s="912">
        <v>2264.5413530000001</v>
      </c>
      <c r="D15" s="913">
        <v>43.328336</v>
      </c>
      <c r="E15" s="914">
        <v>43.328336</v>
      </c>
      <c r="F15" s="913">
        <v>2264.5413530000001</v>
      </c>
      <c r="G15" s="915">
        <v>33.974443000000001</v>
      </c>
      <c r="H15" s="916">
        <v>0</v>
      </c>
      <c r="I15" s="912">
        <v>2260.9586869999998</v>
      </c>
      <c r="J15" s="913">
        <v>39.795641000000003</v>
      </c>
      <c r="K15" s="914">
        <v>39.795641000000003</v>
      </c>
      <c r="L15" s="913">
        <v>2260.9586869999998</v>
      </c>
      <c r="M15" s="915">
        <v>29.478275</v>
      </c>
      <c r="N15" s="916">
        <v>0</v>
      </c>
      <c r="O15" s="912">
        <v>2343.9094850000001</v>
      </c>
      <c r="P15" s="913">
        <v>45.693275999999997</v>
      </c>
      <c r="Q15" s="914">
        <v>45.693275999999997</v>
      </c>
      <c r="R15" s="913">
        <v>2343.9094850000001</v>
      </c>
      <c r="S15" s="915">
        <v>30.654378000000001</v>
      </c>
      <c r="T15" s="916">
        <v>0</v>
      </c>
      <c r="U15" s="912">
        <v>2331.5380799999998</v>
      </c>
      <c r="V15" s="913">
        <v>46.954396000000003</v>
      </c>
      <c r="W15" s="914">
        <v>46.954396000000003</v>
      </c>
      <c r="X15" s="913">
        <v>2331.5380799999998</v>
      </c>
      <c r="Y15" s="915">
        <v>32.780639999999998</v>
      </c>
      <c r="Z15" s="916">
        <v>0</v>
      </c>
    </row>
    <row r="16" spans="1:26" x14ac:dyDescent="0.3">
      <c r="A16" s="905"/>
      <c r="B16" s="906" t="s">
        <v>658</v>
      </c>
      <c r="C16" s="912">
        <v>13938.114106999999</v>
      </c>
      <c r="D16" s="913">
        <v>1278.0693020000001</v>
      </c>
      <c r="E16" s="914">
        <v>1278.0693020000001</v>
      </c>
      <c r="F16" s="913">
        <v>13921.235726000003</v>
      </c>
      <c r="G16" s="915">
        <v>800.383061</v>
      </c>
      <c r="H16" s="916">
        <v>2.3214440000000001</v>
      </c>
      <c r="I16" s="912">
        <v>13185.565223</v>
      </c>
      <c r="J16" s="913">
        <v>1101.5853</v>
      </c>
      <c r="K16" s="914">
        <v>1101.5853</v>
      </c>
      <c r="L16" s="913">
        <v>13156.720423000001</v>
      </c>
      <c r="M16" s="915">
        <v>703.16436499999998</v>
      </c>
      <c r="N16" s="916">
        <v>12.193814</v>
      </c>
      <c r="O16" s="912">
        <v>12720.984596</v>
      </c>
      <c r="P16" s="913">
        <v>1115.1912440000001</v>
      </c>
      <c r="Q16" s="914">
        <v>1115.1912440000001</v>
      </c>
      <c r="R16" s="913">
        <v>12692.308195</v>
      </c>
      <c r="S16" s="915">
        <v>720.49564199999998</v>
      </c>
      <c r="T16" s="916">
        <v>13.398002999999999</v>
      </c>
      <c r="U16" s="912">
        <v>12475.033076</v>
      </c>
      <c r="V16" s="913">
        <v>960.35560699999996</v>
      </c>
      <c r="W16" s="914">
        <v>960.35560699999996</v>
      </c>
      <c r="X16" s="913">
        <v>12445.363648</v>
      </c>
      <c r="Y16" s="915">
        <v>632.55368199999998</v>
      </c>
      <c r="Z16" s="916">
        <v>15.166162</v>
      </c>
    </row>
    <row r="17" spans="1:26" x14ac:dyDescent="0.3">
      <c r="A17" s="905"/>
      <c r="B17" s="906" t="s">
        <v>659</v>
      </c>
      <c r="C17" s="912">
        <v>31538.049123000001</v>
      </c>
      <c r="D17" s="913">
        <v>1068.2207020000001</v>
      </c>
      <c r="E17" s="914">
        <v>1068.2207020000001</v>
      </c>
      <c r="F17" s="913">
        <v>31511.847077999999</v>
      </c>
      <c r="G17" s="915">
        <v>769.17929700000002</v>
      </c>
      <c r="H17" s="916">
        <v>2.324767</v>
      </c>
      <c r="I17" s="912">
        <v>31116.164083</v>
      </c>
      <c r="J17" s="913">
        <v>1070.052741</v>
      </c>
      <c r="K17" s="914">
        <v>1070.052741</v>
      </c>
      <c r="L17" s="913">
        <v>31089.978590999999</v>
      </c>
      <c r="M17" s="915">
        <v>778.61910499999999</v>
      </c>
      <c r="N17" s="916">
        <v>3.492877</v>
      </c>
      <c r="O17" s="912">
        <v>30188.899991999999</v>
      </c>
      <c r="P17" s="913">
        <v>1115.635849</v>
      </c>
      <c r="Q17" s="914">
        <v>1115.635849</v>
      </c>
      <c r="R17" s="913">
        <v>30160.179564000005</v>
      </c>
      <c r="S17" s="915">
        <v>793.61443999999995</v>
      </c>
      <c r="T17" s="916">
        <v>4.4257140000000001</v>
      </c>
      <c r="U17" s="912">
        <v>28472.857448999999</v>
      </c>
      <c r="V17" s="913">
        <v>1072.8148160000001</v>
      </c>
      <c r="W17" s="914">
        <v>1072.8148160000001</v>
      </c>
      <c r="X17" s="913">
        <v>28442.433968000001</v>
      </c>
      <c r="Y17" s="915">
        <v>730.51898900000003</v>
      </c>
      <c r="Z17" s="916">
        <v>6.3126249999999997</v>
      </c>
    </row>
    <row r="18" spans="1:26" x14ac:dyDescent="0.3">
      <c r="A18" s="905"/>
      <c r="B18" s="906" t="s">
        <v>660</v>
      </c>
      <c r="C18" s="912">
        <v>11977.004593</v>
      </c>
      <c r="D18" s="913">
        <v>186.75349800000001</v>
      </c>
      <c r="E18" s="914">
        <v>186.75349800000001</v>
      </c>
      <c r="F18" s="913">
        <v>11976.929631999999</v>
      </c>
      <c r="G18" s="915">
        <v>176.274058</v>
      </c>
      <c r="H18" s="916">
        <v>7.4032000000000001E-2</v>
      </c>
      <c r="I18" s="912">
        <v>12426.768201999997</v>
      </c>
      <c r="J18" s="913">
        <v>211.32963599999999</v>
      </c>
      <c r="K18" s="914">
        <v>211.32963599999999</v>
      </c>
      <c r="L18" s="913">
        <v>12426.693241000001</v>
      </c>
      <c r="M18" s="915">
        <v>153.02132</v>
      </c>
      <c r="N18" s="916">
        <v>7.1474999999999997E-2</v>
      </c>
      <c r="O18" s="912">
        <v>11999.361792</v>
      </c>
      <c r="P18" s="913">
        <v>191.307839</v>
      </c>
      <c r="Q18" s="914">
        <v>191.307839</v>
      </c>
      <c r="R18" s="913">
        <v>11999.286830000003</v>
      </c>
      <c r="S18" s="915">
        <v>140.84981300000001</v>
      </c>
      <c r="T18" s="916">
        <v>7.4958999999999998E-2</v>
      </c>
      <c r="U18" s="912">
        <v>11660.625313999999</v>
      </c>
      <c r="V18" s="913">
        <v>203.49307400000001</v>
      </c>
      <c r="W18" s="914">
        <v>203.49307400000001</v>
      </c>
      <c r="X18" s="913">
        <v>11660.550353999997</v>
      </c>
      <c r="Y18" s="915">
        <v>140.91095000000001</v>
      </c>
      <c r="Z18" s="916">
        <v>7.4907000000000001E-2</v>
      </c>
    </row>
    <row r="19" spans="1:26" x14ac:dyDescent="0.3">
      <c r="A19" s="905"/>
      <c r="B19" s="906" t="s">
        <v>661</v>
      </c>
      <c r="C19" s="912">
        <v>6157.0739289999992</v>
      </c>
      <c r="D19" s="913">
        <v>374.95700499999998</v>
      </c>
      <c r="E19" s="914">
        <v>374.95700499999998</v>
      </c>
      <c r="F19" s="913">
        <v>6153.9277780000002</v>
      </c>
      <c r="G19" s="915">
        <v>266.30407600000001</v>
      </c>
      <c r="H19" s="916">
        <v>8.6488999999999996E-2</v>
      </c>
      <c r="I19" s="912">
        <v>6068.3017659999996</v>
      </c>
      <c r="J19" s="913">
        <v>372.674823</v>
      </c>
      <c r="K19" s="914">
        <v>372.674823</v>
      </c>
      <c r="L19" s="913">
        <v>6065.079604999999</v>
      </c>
      <c r="M19" s="915">
        <v>252.331085</v>
      </c>
      <c r="N19" s="916">
        <v>0.12690599999999999</v>
      </c>
      <c r="O19" s="912">
        <v>6027.3459620000003</v>
      </c>
      <c r="P19" s="913">
        <v>384.78181899999998</v>
      </c>
      <c r="Q19" s="914">
        <v>384.78181899999998</v>
      </c>
      <c r="R19" s="913">
        <v>6023.9353220000003</v>
      </c>
      <c r="S19" s="915">
        <v>267.05144200000001</v>
      </c>
      <c r="T19" s="916">
        <v>0.21354000000000001</v>
      </c>
      <c r="U19" s="912">
        <v>5861.0563590000011</v>
      </c>
      <c r="V19" s="913">
        <v>381.61393800000002</v>
      </c>
      <c r="W19" s="914">
        <v>381.61393800000002</v>
      </c>
      <c r="X19" s="913">
        <v>5857.8811769999993</v>
      </c>
      <c r="Y19" s="915">
        <v>262.39121999999998</v>
      </c>
      <c r="Z19" s="916">
        <v>0.237732</v>
      </c>
    </row>
    <row r="20" spans="1:26" x14ac:dyDescent="0.3">
      <c r="A20" s="905"/>
      <c r="B20" s="906" t="s">
        <v>662</v>
      </c>
      <c r="C20" s="912">
        <v>7775.495148</v>
      </c>
      <c r="D20" s="913">
        <v>191.66065499999999</v>
      </c>
      <c r="E20" s="914">
        <v>191.66065499999999</v>
      </c>
      <c r="F20" s="913">
        <v>7769.4359209999993</v>
      </c>
      <c r="G20" s="915">
        <v>115.247041</v>
      </c>
      <c r="H20" s="916">
        <v>0.41792899999999999</v>
      </c>
      <c r="I20" s="912">
        <v>8266.768551000001</v>
      </c>
      <c r="J20" s="913">
        <v>198.51477499999999</v>
      </c>
      <c r="K20" s="914">
        <v>198.51477499999999</v>
      </c>
      <c r="L20" s="913">
        <v>8260.8568350000005</v>
      </c>
      <c r="M20" s="915">
        <v>118.261218</v>
      </c>
      <c r="N20" s="916">
        <v>0.57585299999999995</v>
      </c>
      <c r="O20" s="912">
        <v>7220.3921609999989</v>
      </c>
      <c r="P20" s="913">
        <v>189.78257500000001</v>
      </c>
      <c r="Q20" s="914">
        <v>189.78257500000001</v>
      </c>
      <c r="R20" s="913">
        <v>7214.6529280000004</v>
      </c>
      <c r="S20" s="915">
        <v>124.635637</v>
      </c>
      <c r="T20" s="916">
        <v>0.55738799999999999</v>
      </c>
      <c r="U20" s="912">
        <v>7568.6491800000003</v>
      </c>
      <c r="V20" s="913">
        <v>209.149541</v>
      </c>
      <c r="W20" s="914">
        <v>209.149541</v>
      </c>
      <c r="X20" s="913">
        <v>7563.0290080000004</v>
      </c>
      <c r="Y20" s="915">
        <v>125.94627199999999</v>
      </c>
      <c r="Z20" s="916">
        <v>1.1683239999999999</v>
      </c>
    </row>
    <row r="21" spans="1:26" x14ac:dyDescent="0.3">
      <c r="A21" s="905"/>
      <c r="B21" s="906" t="s">
        <v>663</v>
      </c>
      <c r="C21" s="912">
        <v>8811.1694829999997</v>
      </c>
      <c r="D21" s="913">
        <v>16.885784999999998</v>
      </c>
      <c r="E21" s="914">
        <v>16.885784999999998</v>
      </c>
      <c r="F21" s="913">
        <v>8811.1694810000008</v>
      </c>
      <c r="G21" s="915">
        <v>41.621434000000001</v>
      </c>
      <c r="H21" s="916">
        <v>0</v>
      </c>
      <c r="I21" s="912">
        <v>8032.6555079999998</v>
      </c>
      <c r="J21" s="913">
        <v>15.769658</v>
      </c>
      <c r="K21" s="914">
        <v>15.769658</v>
      </c>
      <c r="L21" s="913">
        <v>8032.655514</v>
      </c>
      <c r="M21" s="915">
        <v>39.583058999999999</v>
      </c>
      <c r="N21" s="916">
        <v>0</v>
      </c>
      <c r="O21" s="912">
        <v>8418.5457619999997</v>
      </c>
      <c r="P21" s="913">
        <v>16.184681999999999</v>
      </c>
      <c r="Q21" s="914">
        <v>16.184681999999999</v>
      </c>
      <c r="R21" s="913">
        <v>8409.3717489999999</v>
      </c>
      <c r="S21" s="915">
        <v>39.201590000000003</v>
      </c>
      <c r="T21" s="916">
        <v>0</v>
      </c>
      <c r="U21" s="912">
        <v>8701.5860580000008</v>
      </c>
      <c r="V21" s="913">
        <v>16.665725999999999</v>
      </c>
      <c r="W21" s="914">
        <v>16.665725999999999</v>
      </c>
      <c r="X21" s="913">
        <v>8692.412026</v>
      </c>
      <c r="Y21" s="915">
        <v>46.082808</v>
      </c>
      <c r="Z21" s="916">
        <v>0</v>
      </c>
    </row>
    <row r="22" spans="1:26" x14ac:dyDescent="0.3">
      <c r="A22" s="905"/>
      <c r="B22" s="906" t="s">
        <v>664</v>
      </c>
      <c r="C22" s="912">
        <v>13675.239695</v>
      </c>
      <c r="D22" s="913">
        <v>784.52052000000003</v>
      </c>
      <c r="E22" s="914">
        <v>784.52052000000003</v>
      </c>
      <c r="F22" s="913">
        <v>13672.932790999999</v>
      </c>
      <c r="G22" s="915">
        <v>583.69246099999998</v>
      </c>
      <c r="H22" s="916">
        <v>0</v>
      </c>
      <c r="I22" s="912">
        <v>12992.716489</v>
      </c>
      <c r="J22" s="913">
        <v>651.84227199999998</v>
      </c>
      <c r="K22" s="914">
        <v>651.84227199999998</v>
      </c>
      <c r="L22" s="913">
        <v>12980.524383</v>
      </c>
      <c r="M22" s="915">
        <v>517.88272199999994</v>
      </c>
      <c r="N22" s="916">
        <v>0</v>
      </c>
      <c r="O22" s="912">
        <v>12669.672345999998</v>
      </c>
      <c r="P22" s="913">
        <v>623.10851500000001</v>
      </c>
      <c r="Q22" s="914">
        <v>623.10851500000001</v>
      </c>
      <c r="R22" s="913">
        <v>12653.877519</v>
      </c>
      <c r="S22" s="915">
        <v>515.59796400000005</v>
      </c>
      <c r="T22" s="916">
        <v>0</v>
      </c>
      <c r="U22" s="912">
        <v>12575.865752</v>
      </c>
      <c r="V22" s="913">
        <v>644.86953900000003</v>
      </c>
      <c r="W22" s="914">
        <v>644.86953900000003</v>
      </c>
      <c r="X22" s="913">
        <v>12574.634577999997</v>
      </c>
      <c r="Y22" s="915">
        <v>541.44694900000002</v>
      </c>
      <c r="Z22" s="916">
        <v>0</v>
      </c>
    </row>
    <row r="23" spans="1:26" x14ac:dyDescent="0.3">
      <c r="A23" s="905"/>
      <c r="B23" s="906" t="s">
        <v>665</v>
      </c>
      <c r="C23" s="912">
        <v>14210.370467000001</v>
      </c>
      <c r="D23" s="913">
        <v>210.587583</v>
      </c>
      <c r="E23" s="914">
        <v>210.587583</v>
      </c>
      <c r="F23" s="913">
        <v>14187.240363000001</v>
      </c>
      <c r="G23" s="915">
        <v>175.71046200000001</v>
      </c>
      <c r="H23" s="916">
        <v>4.249E-2</v>
      </c>
      <c r="I23" s="912">
        <v>14114.469665000001</v>
      </c>
      <c r="J23" s="913">
        <v>246.121848</v>
      </c>
      <c r="K23" s="914">
        <v>246.121848</v>
      </c>
      <c r="L23" s="913">
        <v>14091.046388999999</v>
      </c>
      <c r="M23" s="915">
        <v>175.54780600000001</v>
      </c>
      <c r="N23" s="916">
        <v>4.7173E-2</v>
      </c>
      <c r="O23" s="912">
        <v>14649.623817999998</v>
      </c>
      <c r="P23" s="913">
        <v>243.39867100000001</v>
      </c>
      <c r="Q23" s="914">
        <v>243.39867100000001</v>
      </c>
      <c r="R23" s="913">
        <v>14625.396029</v>
      </c>
      <c r="S23" s="915">
        <v>178.62850700000001</v>
      </c>
      <c r="T23" s="916">
        <v>4.4873999999999997E-2</v>
      </c>
      <c r="U23" s="912">
        <v>14302.541171000001</v>
      </c>
      <c r="V23" s="913">
        <v>233.79727800000001</v>
      </c>
      <c r="W23" s="914">
        <v>233.79727800000001</v>
      </c>
      <c r="X23" s="913">
        <v>14294.248950000001</v>
      </c>
      <c r="Y23" s="915">
        <v>173.07862900000001</v>
      </c>
      <c r="Z23" s="916">
        <v>6.4896999999999996E-2</v>
      </c>
    </row>
    <row r="24" spans="1:26" x14ac:dyDescent="0.3">
      <c r="A24" s="905"/>
      <c r="B24" s="906" t="s">
        <v>666</v>
      </c>
      <c r="C24" s="912">
        <v>5039.2897720000001</v>
      </c>
      <c r="D24" s="913">
        <v>152.08821499999999</v>
      </c>
      <c r="E24" s="914">
        <v>152.08821499999999</v>
      </c>
      <c r="F24" s="913">
        <v>5038.9750689999992</v>
      </c>
      <c r="G24" s="915">
        <v>116.171584</v>
      </c>
      <c r="H24" s="916">
        <v>0</v>
      </c>
      <c r="I24" s="912">
        <v>4832.3749209999987</v>
      </c>
      <c r="J24" s="913">
        <v>147.251259</v>
      </c>
      <c r="K24" s="914">
        <v>147.251259</v>
      </c>
      <c r="L24" s="913">
        <v>4832.0414739999997</v>
      </c>
      <c r="M24" s="915">
        <v>98.817860999999994</v>
      </c>
      <c r="N24" s="916">
        <v>0</v>
      </c>
      <c r="O24" s="912">
        <v>4644.3166220000003</v>
      </c>
      <c r="P24" s="913">
        <v>144.21535399999999</v>
      </c>
      <c r="Q24" s="914">
        <v>144.21535399999999</v>
      </c>
      <c r="R24" s="913">
        <v>4643.9368720000002</v>
      </c>
      <c r="S24" s="915">
        <v>92.715434999999999</v>
      </c>
      <c r="T24" s="916">
        <v>0</v>
      </c>
      <c r="U24" s="912">
        <v>4348.6720569999998</v>
      </c>
      <c r="V24" s="913">
        <v>136.084182</v>
      </c>
      <c r="W24" s="914">
        <v>136.084182</v>
      </c>
      <c r="X24" s="913">
        <v>4348.2977149999997</v>
      </c>
      <c r="Y24" s="915">
        <v>94.066827000000004</v>
      </c>
      <c r="Z24" s="916">
        <v>0</v>
      </c>
    </row>
    <row r="25" spans="1:26" ht="26" x14ac:dyDescent="0.3">
      <c r="A25" s="905"/>
      <c r="B25" s="906" t="s">
        <v>667</v>
      </c>
      <c r="C25" s="912">
        <v>1.8445309999999999</v>
      </c>
      <c r="D25" s="913">
        <v>0</v>
      </c>
      <c r="E25" s="914">
        <v>0</v>
      </c>
      <c r="F25" s="913">
        <v>1.8445309999999999</v>
      </c>
      <c r="G25" s="915">
        <v>4.3359999999999996E-3</v>
      </c>
      <c r="H25" s="916">
        <v>0</v>
      </c>
      <c r="I25" s="912">
        <v>1.8632770000000001</v>
      </c>
      <c r="J25" s="913">
        <v>1.13E-4</v>
      </c>
      <c r="K25" s="914">
        <v>1.13E-4</v>
      </c>
      <c r="L25" s="913">
        <v>1.8632770000000001</v>
      </c>
      <c r="M25" s="915">
        <v>5.9259999999999998E-3</v>
      </c>
      <c r="N25" s="916">
        <v>0</v>
      </c>
      <c r="O25" s="912">
        <v>8.7733249999999998</v>
      </c>
      <c r="P25" s="913">
        <v>1.18E-4</v>
      </c>
      <c r="Q25" s="914">
        <v>1.18E-4</v>
      </c>
      <c r="R25" s="913">
        <v>8.7733249999999998</v>
      </c>
      <c r="S25" s="915">
        <v>4.1130000000000003E-3</v>
      </c>
      <c r="T25" s="916">
        <v>0</v>
      </c>
      <c r="U25" s="912">
        <v>9.2234010000000008</v>
      </c>
      <c r="V25" s="913">
        <v>1.4799999999999999E-4</v>
      </c>
      <c r="W25" s="914">
        <v>1.4799999999999999E-4</v>
      </c>
      <c r="X25" s="913">
        <v>9.2234010000000008</v>
      </c>
      <c r="Y25" s="915">
        <v>1.1103999999999999E-2</v>
      </c>
      <c r="Z25" s="916">
        <v>0</v>
      </c>
    </row>
    <row r="26" spans="1:26" x14ac:dyDescent="0.3">
      <c r="A26" s="905"/>
      <c r="B26" s="906" t="s">
        <v>668</v>
      </c>
      <c r="C26" s="912">
        <v>295.76315</v>
      </c>
      <c r="D26" s="913">
        <v>10.736113</v>
      </c>
      <c r="E26" s="914">
        <v>10.736113</v>
      </c>
      <c r="F26" s="913">
        <v>295.71203000000003</v>
      </c>
      <c r="G26" s="915">
        <v>8.6611899999999995</v>
      </c>
      <c r="H26" s="916">
        <v>0</v>
      </c>
      <c r="I26" s="912">
        <v>286.25274400000001</v>
      </c>
      <c r="J26" s="913">
        <v>11.013788</v>
      </c>
      <c r="K26" s="914">
        <v>11.013788</v>
      </c>
      <c r="L26" s="913">
        <v>286.19857200000001</v>
      </c>
      <c r="M26" s="915">
        <v>8.1444299999999998</v>
      </c>
      <c r="N26" s="916">
        <v>0</v>
      </c>
      <c r="O26" s="912">
        <v>277.61718400000001</v>
      </c>
      <c r="P26" s="913">
        <v>11.167607</v>
      </c>
      <c r="Q26" s="914">
        <v>11.167607</v>
      </c>
      <c r="R26" s="913">
        <v>277.56291099999999</v>
      </c>
      <c r="S26" s="915">
        <v>8.0732049999999997</v>
      </c>
      <c r="T26" s="916">
        <v>0</v>
      </c>
      <c r="U26" s="912">
        <v>279.800096</v>
      </c>
      <c r="V26" s="913">
        <v>11.344745</v>
      </c>
      <c r="W26" s="914">
        <v>11.344745</v>
      </c>
      <c r="X26" s="913">
        <v>279.7466</v>
      </c>
      <c r="Y26" s="915">
        <v>7.9882099999999996</v>
      </c>
      <c r="Z26" s="916">
        <v>0</v>
      </c>
    </row>
    <row r="27" spans="1:26" ht="26" x14ac:dyDescent="0.3">
      <c r="A27" s="905"/>
      <c r="B27" s="906" t="s">
        <v>669</v>
      </c>
      <c r="C27" s="912">
        <v>2424.588835</v>
      </c>
      <c r="D27" s="913">
        <v>82.256353000000004</v>
      </c>
      <c r="E27" s="914">
        <v>82.256353000000004</v>
      </c>
      <c r="F27" s="913">
        <v>2424.1991229999999</v>
      </c>
      <c r="G27" s="915">
        <v>102.147368</v>
      </c>
      <c r="H27" s="916">
        <v>0</v>
      </c>
      <c r="I27" s="912">
        <v>2515.867499</v>
      </c>
      <c r="J27" s="913">
        <v>77.382463000000001</v>
      </c>
      <c r="K27" s="914">
        <v>77.382463000000001</v>
      </c>
      <c r="L27" s="913">
        <v>2515.454526</v>
      </c>
      <c r="M27" s="915">
        <v>83.488118999999998</v>
      </c>
      <c r="N27" s="916">
        <v>0</v>
      </c>
      <c r="O27" s="912">
        <v>2333.0188410000001</v>
      </c>
      <c r="P27" s="913">
        <v>77.337321000000003</v>
      </c>
      <c r="Q27" s="914">
        <v>77.337321000000003</v>
      </c>
      <c r="R27" s="913">
        <v>2332.6051000000002</v>
      </c>
      <c r="S27" s="915">
        <v>88.654830000000004</v>
      </c>
      <c r="T27" s="916">
        <v>0</v>
      </c>
      <c r="U27" s="912">
        <v>2310.141576</v>
      </c>
      <c r="V27" s="913">
        <v>77.345421999999999</v>
      </c>
      <c r="W27" s="914">
        <v>77.345421999999999</v>
      </c>
      <c r="X27" s="913">
        <v>2309.7337520000001</v>
      </c>
      <c r="Y27" s="915">
        <v>91.456374999999994</v>
      </c>
      <c r="Z27" s="916">
        <v>0</v>
      </c>
    </row>
    <row r="28" spans="1:26" x14ac:dyDescent="0.3">
      <c r="A28" s="905"/>
      <c r="B28" s="906" t="s">
        <v>670</v>
      </c>
      <c r="C28" s="912">
        <v>836.67834100000005</v>
      </c>
      <c r="D28" s="913">
        <v>80.354781000000003</v>
      </c>
      <c r="E28" s="914">
        <v>80.354781000000003</v>
      </c>
      <c r="F28" s="913">
        <v>836.52666799999997</v>
      </c>
      <c r="G28" s="915">
        <v>67.538759999999996</v>
      </c>
      <c r="H28" s="916">
        <v>0</v>
      </c>
      <c r="I28" s="912">
        <v>808.86582899999996</v>
      </c>
      <c r="J28" s="913">
        <v>73.380144999999999</v>
      </c>
      <c r="K28" s="914">
        <v>73.380144999999999</v>
      </c>
      <c r="L28" s="913">
        <v>808.69287599999996</v>
      </c>
      <c r="M28" s="915">
        <v>62.899315999999999</v>
      </c>
      <c r="N28" s="916">
        <v>0</v>
      </c>
      <c r="O28" s="912">
        <v>812.18144800000005</v>
      </c>
      <c r="P28" s="913">
        <v>74.460918000000007</v>
      </c>
      <c r="Q28" s="914">
        <v>74.460918000000007</v>
      </c>
      <c r="R28" s="913">
        <v>812.00777300000004</v>
      </c>
      <c r="S28" s="915">
        <v>64.538086000000007</v>
      </c>
      <c r="T28" s="916">
        <v>0</v>
      </c>
      <c r="U28" s="912">
        <v>774.64926400000002</v>
      </c>
      <c r="V28" s="913">
        <v>68.704328000000004</v>
      </c>
      <c r="W28" s="914">
        <v>68.704328000000004</v>
      </c>
      <c r="X28" s="913">
        <v>774.47761500000001</v>
      </c>
      <c r="Y28" s="915">
        <v>60.610115999999998</v>
      </c>
      <c r="Z28" s="916">
        <v>0</v>
      </c>
    </row>
    <row r="29" spans="1:26" x14ac:dyDescent="0.3">
      <c r="A29" s="905"/>
      <c r="B29" s="906" t="s">
        <v>671</v>
      </c>
      <c r="C29" s="912">
        <v>1952.993909</v>
      </c>
      <c r="D29" s="913">
        <v>33.038750999999998</v>
      </c>
      <c r="E29" s="914">
        <v>33.038750999999998</v>
      </c>
      <c r="F29" s="913">
        <v>1952.8131249999999</v>
      </c>
      <c r="G29" s="915">
        <v>35.287264999999998</v>
      </c>
      <c r="H29" s="916">
        <v>0</v>
      </c>
      <c r="I29" s="912">
        <v>1772.074382</v>
      </c>
      <c r="J29" s="913">
        <v>30.436077000000001</v>
      </c>
      <c r="K29" s="914">
        <v>30.436077000000001</v>
      </c>
      <c r="L29" s="913">
        <v>1771.8892679999999</v>
      </c>
      <c r="M29" s="915">
        <v>39.249567999999996</v>
      </c>
      <c r="N29" s="916">
        <v>0</v>
      </c>
      <c r="O29" s="912">
        <v>1832.3762899999999</v>
      </c>
      <c r="P29" s="913">
        <v>31.768111000000001</v>
      </c>
      <c r="Q29" s="914">
        <v>31.768111000000001</v>
      </c>
      <c r="R29" s="913">
        <v>1832.251483</v>
      </c>
      <c r="S29" s="915">
        <v>43.022148000000001</v>
      </c>
      <c r="T29" s="916">
        <v>0</v>
      </c>
      <c r="U29" s="912">
        <v>1577.6383760000001</v>
      </c>
      <c r="V29" s="913">
        <v>35.830156000000002</v>
      </c>
      <c r="W29" s="914">
        <v>35.830156000000002</v>
      </c>
      <c r="X29" s="913">
        <v>1577.5153519999999</v>
      </c>
      <c r="Y29" s="915">
        <v>41.807367999999997</v>
      </c>
      <c r="Z29" s="916">
        <v>0</v>
      </c>
    </row>
    <row r="30" spans="1:26" ht="13.5" thickBot="1" x14ac:dyDescent="0.35">
      <c r="A30" s="905"/>
      <c r="B30" s="906" t="s">
        <v>377</v>
      </c>
      <c r="C30" s="917">
        <v>187822.76509100001</v>
      </c>
      <c r="D30" s="918">
        <v>6458.0305529999987</v>
      </c>
      <c r="E30" s="919">
        <v>6458.0305529999987</v>
      </c>
      <c r="F30" s="918">
        <v>187480.52665799999</v>
      </c>
      <c r="G30" s="920">
        <v>4788.4207110000007</v>
      </c>
      <c r="H30" s="921">
        <v>20.309504</v>
      </c>
      <c r="I30" s="917">
        <v>185290.65677999999</v>
      </c>
      <c r="J30" s="918">
        <v>6104.4984720000002</v>
      </c>
      <c r="K30" s="919">
        <v>6104.4984720000002</v>
      </c>
      <c r="L30" s="918">
        <v>184936.5865</v>
      </c>
      <c r="M30" s="920">
        <v>4563.6646719999999</v>
      </c>
      <c r="N30" s="921">
        <v>29.728632000000001</v>
      </c>
      <c r="O30" s="917">
        <v>180409.747508</v>
      </c>
      <c r="P30" s="918">
        <v>6190.0541940000003</v>
      </c>
      <c r="Q30" s="919">
        <v>6190.0541940000003</v>
      </c>
      <c r="R30" s="918">
        <v>179995.96770899999</v>
      </c>
      <c r="S30" s="920">
        <v>4633.6614820000004</v>
      </c>
      <c r="T30" s="921">
        <v>32.054474999999996</v>
      </c>
      <c r="U30" s="917">
        <v>175494.99669500001</v>
      </c>
      <c r="V30" s="918">
        <v>5974.9537209999989</v>
      </c>
      <c r="W30" s="919">
        <v>5974.9537209999989</v>
      </c>
      <c r="X30" s="918">
        <v>175106.169456</v>
      </c>
      <c r="Y30" s="920">
        <v>4428.5582130000003</v>
      </c>
      <c r="Z30" s="921">
        <v>31.885071</v>
      </c>
    </row>
    <row r="32" spans="1:26" ht="55.5" customHeight="1" x14ac:dyDescent="0.3">
      <c r="B32" s="922" t="s">
        <v>672</v>
      </c>
      <c r="C32" s="922"/>
      <c r="D32" s="922"/>
      <c r="E32" s="922"/>
      <c r="F32" s="922"/>
      <c r="G32" s="922"/>
      <c r="H32" s="922"/>
      <c r="I32" s="922"/>
      <c r="J32" s="922"/>
      <c r="K32" s="922"/>
      <c r="L32" s="922"/>
      <c r="M32" s="922"/>
      <c r="N32" s="922"/>
    </row>
    <row r="33" spans="2:26" x14ac:dyDescent="0.3">
      <c r="B33" s="923"/>
      <c r="C33" s="923"/>
      <c r="D33" s="923"/>
      <c r="E33" s="923"/>
      <c r="F33" s="923"/>
      <c r="G33" s="923"/>
      <c r="H33" s="923"/>
      <c r="I33" s="923"/>
      <c r="J33" s="923"/>
      <c r="K33" s="923"/>
      <c r="L33" s="923"/>
      <c r="M33" s="923"/>
      <c r="N33" s="923"/>
      <c r="O33" s="923"/>
      <c r="P33" s="923"/>
      <c r="Q33" s="923"/>
      <c r="R33" s="923"/>
      <c r="S33" s="923"/>
      <c r="T33" s="923"/>
      <c r="U33" s="923"/>
      <c r="V33" s="923"/>
      <c r="W33" s="923"/>
      <c r="X33" s="923"/>
      <c r="Y33" s="923"/>
      <c r="Z33" s="923"/>
    </row>
    <row r="34" spans="2:26" x14ac:dyDescent="0.3">
      <c r="B34" s="923"/>
      <c r="C34" s="923"/>
      <c r="D34" s="923"/>
      <c r="E34" s="923"/>
      <c r="F34" s="923"/>
      <c r="G34" s="923"/>
      <c r="H34" s="923"/>
      <c r="I34" s="923"/>
      <c r="J34" s="923"/>
      <c r="K34" s="923"/>
      <c r="L34" s="923"/>
      <c r="M34" s="923"/>
      <c r="N34" s="923"/>
      <c r="O34" s="923"/>
      <c r="P34" s="923"/>
      <c r="Q34" s="923"/>
      <c r="R34" s="923"/>
      <c r="S34" s="923"/>
      <c r="T34" s="923"/>
      <c r="U34" s="923"/>
      <c r="V34" s="923"/>
      <c r="W34" s="923"/>
      <c r="X34" s="923"/>
      <c r="Y34" s="923"/>
      <c r="Z34" s="923"/>
    </row>
    <row r="35" spans="2:26" x14ac:dyDescent="0.3">
      <c r="B35" s="923"/>
      <c r="C35" s="923"/>
      <c r="D35" s="923"/>
      <c r="E35" s="923"/>
      <c r="F35" s="923"/>
      <c r="G35" s="923"/>
      <c r="H35" s="923"/>
      <c r="I35" s="923"/>
      <c r="J35" s="923"/>
      <c r="K35" s="923"/>
      <c r="L35" s="923"/>
      <c r="M35" s="923"/>
      <c r="N35" s="923"/>
      <c r="O35" s="923"/>
      <c r="P35" s="923"/>
      <c r="Q35" s="923"/>
      <c r="R35" s="923"/>
      <c r="S35" s="923"/>
      <c r="T35" s="923"/>
      <c r="U35" s="923"/>
      <c r="V35" s="923"/>
      <c r="W35" s="923"/>
      <c r="X35" s="923"/>
      <c r="Y35" s="923"/>
      <c r="Z35" s="923"/>
    </row>
  </sheetData>
  <sheetProtection algorithmName="SHA-512" hashValue="PKOzAOnl6TeKDXm+bS3Ycqhd7t6y3QZahwUcA8UQ6YJMPCrLkAeKIORNKI49b1zbyo5kFflBqSGcs5bgURy6sA==" saltValue="Jpy3lMvIOJzxclPYqEYqzg==" spinCount="100000" sheet="1" objects="1" scenarios="1" formatCells="0" formatColumns="0" formatRows="0"/>
  <mergeCells count="25">
    <mergeCell ref="B32:N32"/>
    <mergeCell ref="B33:Z35"/>
    <mergeCell ref="U8:X8"/>
    <mergeCell ref="Y8:Y10"/>
    <mergeCell ref="Z8:Z10"/>
    <mergeCell ref="F9:F10"/>
    <mergeCell ref="L9:L10"/>
    <mergeCell ref="R9:R10"/>
    <mergeCell ref="X9:X10"/>
    <mergeCell ref="U7:Z7"/>
    <mergeCell ref="C8:F8"/>
    <mergeCell ref="G8:G10"/>
    <mergeCell ref="H8:H10"/>
    <mergeCell ref="I8:L8"/>
    <mergeCell ref="M8:M10"/>
    <mergeCell ref="N8:N10"/>
    <mergeCell ref="O8:R8"/>
    <mergeCell ref="S8:S10"/>
    <mergeCell ref="T8:T10"/>
    <mergeCell ref="C2:N2"/>
    <mergeCell ref="C3:N3"/>
    <mergeCell ref="C4:N4"/>
    <mergeCell ref="C7:H7"/>
    <mergeCell ref="I7:N7"/>
    <mergeCell ref="O7:T7"/>
  </mergeCells>
  <pageMargins left="0.70866141732283472" right="0.70866141732283472" top="0.74803149606299213" bottom="0.74803149606299213" header="0.31496062992125984" footer="0.31496062992125984"/>
  <pageSetup scale="29" fitToHeight="0" orientation="landscape" horizontalDpi="1200" verticalDpi="1200" r:id="rId1"/>
  <headerFooter>
    <oddHeader>&amp;L&amp;"Aptos"&amp;12&amp;K000000 EBA Regular Use&amp;1#_x000D_</oddHeader>
  </headerFooter>
  <colBreaks count="1" manualBreakCount="1">
    <brk id="2" max="3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97755-FFB0-43B5-95AA-683FB64B2729}">
  <sheetPr>
    <pageSetUpPr fitToPage="1"/>
  </sheetPr>
  <dimension ref="A1:V29"/>
  <sheetViews>
    <sheetView zoomScale="115" zoomScaleNormal="115" workbookViewId="0">
      <selection activeCell="C1" sqref="C1:V7"/>
    </sheetView>
  </sheetViews>
  <sheetFormatPr defaultColWidth="9.1796875" defaultRowHeight="13" x14ac:dyDescent="0.3"/>
  <cols>
    <col min="1" max="1" width="9.1796875" style="10"/>
    <col min="2" max="2" width="46.81640625" style="10" customWidth="1"/>
    <col min="3" max="22" width="17.1796875" style="10" customWidth="1"/>
    <col min="23" max="16384" width="9.1796875" style="10"/>
  </cols>
  <sheetData>
    <row r="1" spans="1:22" x14ac:dyDescent="0.3">
      <c r="C1" s="22">
        <v>202309</v>
      </c>
      <c r="D1" s="22">
        <v>202309</v>
      </c>
      <c r="E1" s="22">
        <v>202309</v>
      </c>
      <c r="F1" s="22">
        <v>202309</v>
      </c>
      <c r="G1" s="22">
        <v>202309</v>
      </c>
      <c r="H1" s="22">
        <v>202312</v>
      </c>
      <c r="I1" s="22">
        <v>202312</v>
      </c>
      <c r="J1" s="22">
        <v>202312</v>
      </c>
      <c r="K1" s="22">
        <v>202312</v>
      </c>
      <c r="L1" s="22">
        <v>202312</v>
      </c>
      <c r="M1" s="22">
        <v>202403</v>
      </c>
      <c r="N1" s="22">
        <v>202403</v>
      </c>
      <c r="O1" s="22">
        <v>202403</v>
      </c>
      <c r="P1" s="22">
        <v>202403</v>
      </c>
      <c r="Q1" s="22">
        <v>202403</v>
      </c>
      <c r="R1" s="22">
        <v>202406</v>
      </c>
      <c r="S1" s="22">
        <v>202406</v>
      </c>
      <c r="T1" s="22">
        <v>202406</v>
      </c>
      <c r="U1" s="22">
        <v>202406</v>
      </c>
      <c r="V1" s="22">
        <v>202406</v>
      </c>
    </row>
    <row r="2" spans="1:22" ht="21" x14ac:dyDescent="0.3">
      <c r="C2" s="924" t="s">
        <v>1</v>
      </c>
      <c r="D2" s="924"/>
      <c r="E2" s="924"/>
      <c r="F2" s="924"/>
      <c r="G2" s="924"/>
      <c r="H2" s="822"/>
      <c r="I2" s="822"/>
      <c r="J2" s="822"/>
      <c r="K2" s="822"/>
      <c r="L2" s="822"/>
    </row>
    <row r="3" spans="1:22" ht="16" x14ac:dyDescent="0.3">
      <c r="C3" s="925" t="s">
        <v>673</v>
      </c>
      <c r="D3" s="925"/>
      <c r="E3" s="925"/>
      <c r="F3" s="925"/>
      <c r="G3" s="925"/>
      <c r="H3" s="822"/>
      <c r="I3" s="822"/>
      <c r="J3" s="822"/>
      <c r="K3" s="822"/>
      <c r="L3" s="822"/>
    </row>
    <row r="4" spans="1:22" ht="16.5" customHeight="1" x14ac:dyDescent="0.3">
      <c r="C4" s="926" t="str">
        <f>Cover!C5</f>
        <v>Intesa Sanpaolo S.p.A.</v>
      </c>
      <c r="D4" s="926"/>
      <c r="E4" s="926"/>
      <c r="F4" s="926"/>
      <c r="G4" s="926"/>
      <c r="H4" s="822"/>
      <c r="I4" s="822"/>
      <c r="J4" s="822"/>
      <c r="K4" s="822"/>
      <c r="L4" s="822"/>
    </row>
    <row r="6" spans="1:22" ht="13.5" thickBot="1" x14ac:dyDescent="0.35"/>
    <row r="7" spans="1:22" x14ac:dyDescent="0.3">
      <c r="C7" s="886" t="s">
        <v>12</v>
      </c>
      <c r="D7" s="887"/>
      <c r="E7" s="887"/>
      <c r="F7" s="887"/>
      <c r="G7" s="888"/>
      <c r="H7" s="886" t="s">
        <v>13</v>
      </c>
      <c r="I7" s="887"/>
      <c r="J7" s="887"/>
      <c r="K7" s="887"/>
      <c r="L7" s="888"/>
      <c r="M7" s="886" t="s">
        <v>14</v>
      </c>
      <c r="N7" s="887"/>
      <c r="O7" s="887"/>
      <c r="P7" s="887"/>
      <c r="Q7" s="888"/>
      <c r="R7" s="886" t="s">
        <v>15</v>
      </c>
      <c r="S7" s="887"/>
      <c r="T7" s="887"/>
      <c r="U7" s="887"/>
      <c r="V7" s="888"/>
    </row>
    <row r="8" spans="1:22" ht="23.25" customHeight="1" x14ac:dyDescent="0.3">
      <c r="C8" s="927" t="s">
        <v>674</v>
      </c>
      <c r="D8" s="928"/>
      <c r="E8" s="928"/>
      <c r="F8" s="928"/>
      <c r="G8" s="929"/>
      <c r="H8" s="927" t="s">
        <v>674</v>
      </c>
      <c r="I8" s="928"/>
      <c r="J8" s="928"/>
      <c r="K8" s="928"/>
      <c r="L8" s="929"/>
      <c r="M8" s="927" t="s">
        <v>674</v>
      </c>
      <c r="N8" s="928"/>
      <c r="O8" s="928"/>
      <c r="P8" s="928"/>
      <c r="Q8" s="929"/>
      <c r="R8" s="927" t="s">
        <v>674</v>
      </c>
      <c r="S8" s="928"/>
      <c r="T8" s="928"/>
      <c r="U8" s="928"/>
      <c r="V8" s="929"/>
    </row>
    <row r="9" spans="1:22" ht="28.4" customHeight="1" x14ac:dyDescent="0.3">
      <c r="C9" s="893"/>
      <c r="D9" s="930" t="s">
        <v>675</v>
      </c>
      <c r="E9" s="931"/>
      <c r="F9" s="932" t="s">
        <v>676</v>
      </c>
      <c r="G9" s="929"/>
      <c r="H9" s="893"/>
      <c r="I9" s="930" t="s">
        <v>675</v>
      </c>
      <c r="J9" s="931"/>
      <c r="K9" s="932" t="s">
        <v>676</v>
      </c>
      <c r="L9" s="929"/>
      <c r="M9" s="893"/>
      <c r="N9" s="930" t="s">
        <v>675</v>
      </c>
      <c r="O9" s="931"/>
      <c r="P9" s="932" t="s">
        <v>676</v>
      </c>
      <c r="Q9" s="929"/>
      <c r="R9" s="893"/>
      <c r="S9" s="930" t="s">
        <v>675</v>
      </c>
      <c r="T9" s="931"/>
      <c r="U9" s="932" t="s">
        <v>676</v>
      </c>
      <c r="V9" s="929"/>
    </row>
    <row r="10" spans="1:22" ht="71.150000000000006" customHeight="1" thickBot="1" x14ac:dyDescent="0.35">
      <c r="B10" s="899" t="s">
        <v>296</v>
      </c>
      <c r="C10" s="900"/>
      <c r="D10" s="901"/>
      <c r="E10" s="901" t="s">
        <v>677</v>
      </c>
      <c r="F10" s="933"/>
      <c r="G10" s="934" t="s">
        <v>678</v>
      </c>
      <c r="H10" s="900"/>
      <c r="I10" s="901"/>
      <c r="J10" s="901" t="s">
        <v>677</v>
      </c>
      <c r="K10" s="933"/>
      <c r="L10" s="934" t="s">
        <v>678</v>
      </c>
      <c r="M10" s="900"/>
      <c r="N10" s="901"/>
      <c r="O10" s="901" t="s">
        <v>677</v>
      </c>
      <c r="P10" s="933"/>
      <c r="Q10" s="934" t="s">
        <v>678</v>
      </c>
      <c r="R10" s="900"/>
      <c r="S10" s="901"/>
      <c r="T10" s="901" t="s">
        <v>677</v>
      </c>
      <c r="U10" s="933"/>
      <c r="V10" s="934" t="s">
        <v>678</v>
      </c>
    </row>
    <row r="11" spans="1:22" ht="27" customHeight="1" x14ac:dyDescent="0.3">
      <c r="A11" s="905"/>
      <c r="B11" s="906" t="s">
        <v>647</v>
      </c>
      <c r="C11" s="935">
        <v>0</v>
      </c>
      <c r="D11" s="909">
        <v>0</v>
      </c>
      <c r="E11" s="909">
        <v>0</v>
      </c>
      <c r="F11" s="909">
        <v>0</v>
      </c>
      <c r="G11" s="936">
        <v>0</v>
      </c>
      <c r="H11" s="935">
        <v>0</v>
      </c>
      <c r="I11" s="909">
        <v>0</v>
      </c>
      <c r="J11" s="909">
        <v>0</v>
      </c>
      <c r="K11" s="909">
        <v>0</v>
      </c>
      <c r="L11" s="936">
        <v>0</v>
      </c>
      <c r="M11" s="935">
        <v>0</v>
      </c>
      <c r="N11" s="909">
        <v>0</v>
      </c>
      <c r="O11" s="909">
        <v>0</v>
      </c>
      <c r="P11" s="909">
        <v>0</v>
      </c>
      <c r="Q11" s="936">
        <v>0</v>
      </c>
      <c r="R11" s="935">
        <v>0</v>
      </c>
      <c r="S11" s="909">
        <v>0</v>
      </c>
      <c r="T11" s="909">
        <v>0</v>
      </c>
      <c r="U11" s="909">
        <v>0</v>
      </c>
      <c r="V11" s="936">
        <v>0</v>
      </c>
    </row>
    <row r="12" spans="1:22" ht="27" customHeight="1" x14ac:dyDescent="0.3">
      <c r="A12" s="905"/>
      <c r="B12" s="906" t="s">
        <v>679</v>
      </c>
      <c r="C12" s="937">
        <v>0</v>
      </c>
      <c r="D12" s="914">
        <v>0</v>
      </c>
      <c r="E12" s="914">
        <v>0</v>
      </c>
      <c r="F12" s="914">
        <v>0</v>
      </c>
      <c r="G12" s="938">
        <v>0</v>
      </c>
      <c r="H12" s="937">
        <v>0</v>
      </c>
      <c r="I12" s="914">
        <v>0</v>
      </c>
      <c r="J12" s="914">
        <v>0</v>
      </c>
      <c r="K12" s="914">
        <v>0</v>
      </c>
      <c r="L12" s="938">
        <v>0</v>
      </c>
      <c r="M12" s="937">
        <v>0</v>
      </c>
      <c r="N12" s="914">
        <v>0</v>
      </c>
      <c r="O12" s="914">
        <v>0</v>
      </c>
      <c r="P12" s="914">
        <v>0</v>
      </c>
      <c r="Q12" s="938">
        <v>0</v>
      </c>
      <c r="R12" s="937">
        <v>0</v>
      </c>
      <c r="S12" s="914">
        <v>0</v>
      </c>
      <c r="T12" s="914">
        <v>0</v>
      </c>
      <c r="U12" s="914">
        <v>0</v>
      </c>
      <c r="V12" s="938">
        <v>0</v>
      </c>
    </row>
    <row r="13" spans="1:22" ht="27" customHeight="1" x14ac:dyDescent="0.3">
      <c r="A13" s="905"/>
      <c r="B13" s="906" t="s">
        <v>680</v>
      </c>
      <c r="C13" s="937">
        <v>0</v>
      </c>
      <c r="D13" s="914">
        <v>0</v>
      </c>
      <c r="E13" s="914">
        <v>0</v>
      </c>
      <c r="F13" s="914">
        <v>0</v>
      </c>
      <c r="G13" s="938">
        <v>0</v>
      </c>
      <c r="H13" s="937">
        <v>0</v>
      </c>
      <c r="I13" s="914">
        <v>0</v>
      </c>
      <c r="J13" s="914">
        <v>0</v>
      </c>
      <c r="K13" s="914">
        <v>0</v>
      </c>
      <c r="L13" s="938">
        <v>0</v>
      </c>
      <c r="M13" s="937">
        <v>0</v>
      </c>
      <c r="N13" s="914">
        <v>0</v>
      </c>
      <c r="O13" s="914">
        <v>0</v>
      </c>
      <c r="P13" s="914">
        <v>0</v>
      </c>
      <c r="Q13" s="938">
        <v>0</v>
      </c>
      <c r="R13" s="937">
        <v>0</v>
      </c>
      <c r="S13" s="914">
        <v>0</v>
      </c>
      <c r="T13" s="914">
        <v>0</v>
      </c>
      <c r="U13" s="914">
        <v>0</v>
      </c>
      <c r="V13" s="938">
        <v>0</v>
      </c>
    </row>
    <row r="14" spans="1:22" ht="27" customHeight="1" x14ac:dyDescent="0.3">
      <c r="A14" s="905"/>
      <c r="B14" s="906" t="s">
        <v>681</v>
      </c>
      <c r="C14" s="937">
        <v>0</v>
      </c>
      <c r="D14" s="914">
        <v>0</v>
      </c>
      <c r="E14" s="939"/>
      <c r="F14" s="914">
        <v>0</v>
      </c>
      <c r="G14" s="938">
        <v>0</v>
      </c>
      <c r="H14" s="937">
        <v>0</v>
      </c>
      <c r="I14" s="914">
        <v>0</v>
      </c>
      <c r="J14" s="939"/>
      <c r="K14" s="914">
        <v>0</v>
      </c>
      <c r="L14" s="938">
        <v>0</v>
      </c>
      <c r="M14" s="937">
        <v>0</v>
      </c>
      <c r="N14" s="914">
        <v>0</v>
      </c>
      <c r="O14" s="939"/>
      <c r="P14" s="914">
        <v>0</v>
      </c>
      <c r="Q14" s="938">
        <v>0</v>
      </c>
      <c r="R14" s="937">
        <v>0</v>
      </c>
      <c r="S14" s="914">
        <v>0</v>
      </c>
      <c r="T14" s="939"/>
      <c r="U14" s="914">
        <v>0</v>
      </c>
      <c r="V14" s="938">
        <v>0</v>
      </c>
    </row>
    <row r="15" spans="1:22" ht="27" customHeight="1" x14ac:dyDescent="0.3">
      <c r="A15" s="905"/>
      <c r="B15" s="906" t="s">
        <v>682</v>
      </c>
      <c r="C15" s="937">
        <v>0</v>
      </c>
      <c r="D15" s="914">
        <v>0</v>
      </c>
      <c r="E15" s="939"/>
      <c r="F15" s="914">
        <v>0</v>
      </c>
      <c r="G15" s="938">
        <v>0</v>
      </c>
      <c r="H15" s="937">
        <v>0</v>
      </c>
      <c r="I15" s="914">
        <v>0</v>
      </c>
      <c r="J15" s="939"/>
      <c r="K15" s="914">
        <v>0</v>
      </c>
      <c r="L15" s="938">
        <v>0</v>
      </c>
      <c r="M15" s="937">
        <v>0</v>
      </c>
      <c r="N15" s="914">
        <v>0</v>
      </c>
      <c r="O15" s="939"/>
      <c r="P15" s="914">
        <v>0</v>
      </c>
      <c r="Q15" s="938">
        <v>0</v>
      </c>
      <c r="R15" s="937">
        <v>0</v>
      </c>
      <c r="S15" s="914">
        <v>0</v>
      </c>
      <c r="T15" s="939"/>
      <c r="U15" s="914">
        <v>0</v>
      </c>
      <c r="V15" s="938">
        <v>0</v>
      </c>
    </row>
    <row r="16" spans="1:22" x14ac:dyDescent="0.3">
      <c r="A16" s="905"/>
      <c r="B16" s="906" t="s">
        <v>683</v>
      </c>
      <c r="C16" s="937">
        <v>0</v>
      </c>
      <c r="D16" s="914">
        <v>0</v>
      </c>
      <c r="E16" s="939"/>
      <c r="F16" s="914">
        <v>0</v>
      </c>
      <c r="G16" s="938">
        <v>0</v>
      </c>
      <c r="H16" s="937">
        <v>0</v>
      </c>
      <c r="I16" s="914">
        <v>0</v>
      </c>
      <c r="J16" s="939"/>
      <c r="K16" s="914">
        <v>0</v>
      </c>
      <c r="L16" s="938">
        <v>0</v>
      </c>
      <c r="M16" s="937">
        <v>0</v>
      </c>
      <c r="N16" s="914">
        <v>0</v>
      </c>
      <c r="O16" s="939"/>
      <c r="P16" s="914">
        <v>0</v>
      </c>
      <c r="Q16" s="938">
        <v>0</v>
      </c>
      <c r="R16" s="937">
        <v>0</v>
      </c>
      <c r="S16" s="914">
        <v>0</v>
      </c>
      <c r="T16" s="939"/>
      <c r="U16" s="914">
        <v>0</v>
      </c>
      <c r="V16" s="938">
        <v>0</v>
      </c>
    </row>
    <row r="17" spans="1:22" x14ac:dyDescent="0.3">
      <c r="A17" s="905"/>
      <c r="B17" s="906" t="s">
        <v>684</v>
      </c>
      <c r="C17" s="937">
        <v>0</v>
      </c>
      <c r="D17" s="914">
        <v>0</v>
      </c>
      <c r="E17" s="914">
        <v>0</v>
      </c>
      <c r="F17" s="914">
        <v>0</v>
      </c>
      <c r="G17" s="938">
        <v>0</v>
      </c>
      <c r="H17" s="937">
        <v>0</v>
      </c>
      <c r="I17" s="914">
        <v>0</v>
      </c>
      <c r="J17" s="914">
        <v>0</v>
      </c>
      <c r="K17" s="914">
        <v>0</v>
      </c>
      <c r="L17" s="938">
        <v>0</v>
      </c>
      <c r="M17" s="937">
        <v>0</v>
      </c>
      <c r="N17" s="914">
        <v>0</v>
      </c>
      <c r="O17" s="914">
        <v>0</v>
      </c>
      <c r="P17" s="914">
        <v>0</v>
      </c>
      <c r="Q17" s="938">
        <v>0</v>
      </c>
      <c r="R17" s="937">
        <v>0</v>
      </c>
      <c r="S17" s="914">
        <v>0</v>
      </c>
      <c r="T17" s="914">
        <v>0</v>
      </c>
      <c r="U17" s="914">
        <v>0</v>
      </c>
      <c r="V17" s="938">
        <v>0</v>
      </c>
    </row>
    <row r="18" spans="1:22" x14ac:dyDescent="0.3">
      <c r="A18" s="905"/>
      <c r="B18" s="906" t="s">
        <v>685</v>
      </c>
      <c r="C18" s="940"/>
      <c r="D18" s="939"/>
      <c r="E18" s="939"/>
      <c r="F18" s="939"/>
      <c r="G18" s="941"/>
      <c r="H18" s="940"/>
      <c r="I18" s="939"/>
      <c r="J18" s="939"/>
      <c r="K18" s="939"/>
      <c r="L18" s="941"/>
      <c r="M18" s="940"/>
      <c r="N18" s="939"/>
      <c r="O18" s="939"/>
      <c r="P18" s="939"/>
      <c r="Q18" s="941"/>
      <c r="R18" s="940"/>
      <c r="S18" s="939"/>
      <c r="T18" s="939"/>
      <c r="U18" s="939"/>
      <c r="V18" s="941"/>
    </row>
    <row r="19" spans="1:22" ht="27" customHeight="1" x14ac:dyDescent="0.3">
      <c r="A19" s="905"/>
      <c r="B19" s="906" t="s">
        <v>686</v>
      </c>
      <c r="C19" s="937">
        <v>0</v>
      </c>
      <c r="D19" s="914">
        <v>0</v>
      </c>
      <c r="E19" s="914">
        <v>0</v>
      </c>
      <c r="F19" s="914">
        <v>0</v>
      </c>
      <c r="G19" s="938">
        <v>0</v>
      </c>
      <c r="H19" s="937">
        <v>0</v>
      </c>
      <c r="I19" s="914">
        <v>0</v>
      </c>
      <c r="J19" s="914">
        <v>0</v>
      </c>
      <c r="K19" s="914">
        <v>0</v>
      </c>
      <c r="L19" s="938">
        <v>0</v>
      </c>
      <c r="M19" s="937">
        <v>0</v>
      </c>
      <c r="N19" s="914">
        <v>0</v>
      </c>
      <c r="O19" s="914">
        <v>0</v>
      </c>
      <c r="P19" s="914">
        <v>0</v>
      </c>
      <c r="Q19" s="938">
        <v>0</v>
      </c>
      <c r="R19" s="937">
        <v>0</v>
      </c>
      <c r="S19" s="914">
        <v>0</v>
      </c>
      <c r="T19" s="914">
        <v>0</v>
      </c>
      <c r="U19" s="914">
        <v>0</v>
      </c>
      <c r="V19" s="938">
        <v>0</v>
      </c>
    </row>
    <row r="20" spans="1:22" ht="27" customHeight="1" x14ac:dyDescent="0.3">
      <c r="A20" s="905"/>
      <c r="B20" s="906" t="s">
        <v>687</v>
      </c>
      <c r="C20" s="937">
        <v>0</v>
      </c>
      <c r="D20" s="914">
        <v>0</v>
      </c>
      <c r="E20" s="914">
        <v>0</v>
      </c>
      <c r="F20" s="914">
        <v>0</v>
      </c>
      <c r="G20" s="938">
        <v>0</v>
      </c>
      <c r="H20" s="937">
        <v>0</v>
      </c>
      <c r="I20" s="914">
        <v>0</v>
      </c>
      <c r="J20" s="914">
        <v>0</v>
      </c>
      <c r="K20" s="914">
        <v>0</v>
      </c>
      <c r="L20" s="938">
        <v>0</v>
      </c>
      <c r="M20" s="937">
        <v>0</v>
      </c>
      <c r="N20" s="914">
        <v>0</v>
      </c>
      <c r="O20" s="914">
        <v>0</v>
      </c>
      <c r="P20" s="914">
        <v>0</v>
      </c>
      <c r="Q20" s="938">
        <v>0</v>
      </c>
      <c r="R20" s="937">
        <v>0</v>
      </c>
      <c r="S20" s="914">
        <v>0</v>
      </c>
      <c r="T20" s="914">
        <v>0</v>
      </c>
      <c r="U20" s="914">
        <v>0</v>
      </c>
      <c r="V20" s="938">
        <v>0</v>
      </c>
    </row>
    <row r="21" spans="1:22" ht="27" customHeight="1" x14ac:dyDescent="0.3">
      <c r="A21" s="905"/>
      <c r="B21" s="906" t="s">
        <v>688</v>
      </c>
      <c r="C21" s="937">
        <v>0</v>
      </c>
      <c r="D21" s="914">
        <v>0</v>
      </c>
      <c r="E21" s="914">
        <v>0</v>
      </c>
      <c r="F21" s="914">
        <v>0</v>
      </c>
      <c r="G21" s="938">
        <v>0</v>
      </c>
      <c r="H21" s="937">
        <v>0</v>
      </c>
      <c r="I21" s="914">
        <v>0</v>
      </c>
      <c r="J21" s="914">
        <v>0</v>
      </c>
      <c r="K21" s="914">
        <v>0</v>
      </c>
      <c r="L21" s="938">
        <v>0</v>
      </c>
      <c r="M21" s="937">
        <v>0</v>
      </c>
      <c r="N21" s="914">
        <v>0</v>
      </c>
      <c r="O21" s="914">
        <v>0</v>
      </c>
      <c r="P21" s="914">
        <v>0</v>
      </c>
      <c r="Q21" s="938">
        <v>0</v>
      </c>
      <c r="R21" s="937">
        <v>0</v>
      </c>
      <c r="S21" s="914">
        <v>0</v>
      </c>
      <c r="T21" s="914">
        <v>0</v>
      </c>
      <c r="U21" s="914">
        <v>0</v>
      </c>
      <c r="V21" s="938">
        <v>0</v>
      </c>
    </row>
    <row r="22" spans="1:22" ht="27" customHeight="1" x14ac:dyDescent="0.3">
      <c r="A22" s="905"/>
      <c r="B22" s="906" t="s">
        <v>687</v>
      </c>
      <c r="C22" s="937">
        <v>0</v>
      </c>
      <c r="D22" s="914">
        <v>0</v>
      </c>
      <c r="E22" s="914">
        <v>0</v>
      </c>
      <c r="F22" s="914">
        <v>0</v>
      </c>
      <c r="G22" s="938">
        <v>0</v>
      </c>
      <c r="H22" s="937">
        <v>0</v>
      </c>
      <c r="I22" s="914">
        <v>0</v>
      </c>
      <c r="J22" s="914">
        <v>0</v>
      </c>
      <c r="K22" s="914">
        <v>0</v>
      </c>
      <c r="L22" s="938">
        <v>0</v>
      </c>
      <c r="M22" s="937">
        <v>0</v>
      </c>
      <c r="N22" s="914">
        <v>0</v>
      </c>
      <c r="O22" s="914">
        <v>0</v>
      </c>
      <c r="P22" s="914">
        <v>0</v>
      </c>
      <c r="Q22" s="938">
        <v>0</v>
      </c>
      <c r="R22" s="937">
        <v>0</v>
      </c>
      <c r="S22" s="914">
        <v>0</v>
      </c>
      <c r="T22" s="914">
        <v>0</v>
      </c>
      <c r="U22" s="914">
        <v>0</v>
      </c>
      <c r="V22" s="938">
        <v>0</v>
      </c>
    </row>
    <row r="23" spans="1:22" ht="27" customHeight="1" x14ac:dyDescent="0.3">
      <c r="A23" s="905"/>
      <c r="B23" s="906" t="s">
        <v>689</v>
      </c>
      <c r="C23" s="937">
        <v>0</v>
      </c>
      <c r="D23" s="914">
        <v>0</v>
      </c>
      <c r="E23" s="914">
        <v>0</v>
      </c>
      <c r="F23" s="914">
        <v>0</v>
      </c>
      <c r="G23" s="938">
        <v>0</v>
      </c>
      <c r="H23" s="937">
        <v>0</v>
      </c>
      <c r="I23" s="914">
        <v>0</v>
      </c>
      <c r="J23" s="914">
        <v>0</v>
      </c>
      <c r="K23" s="914">
        <v>0</v>
      </c>
      <c r="L23" s="938">
        <v>0</v>
      </c>
      <c r="M23" s="937">
        <v>0</v>
      </c>
      <c r="N23" s="914">
        <v>0</v>
      </c>
      <c r="O23" s="914">
        <v>0</v>
      </c>
      <c r="P23" s="914">
        <v>0</v>
      </c>
      <c r="Q23" s="938">
        <v>0</v>
      </c>
      <c r="R23" s="937">
        <v>0</v>
      </c>
      <c r="S23" s="914">
        <v>0</v>
      </c>
      <c r="T23" s="914">
        <v>0</v>
      </c>
      <c r="U23" s="914">
        <v>0</v>
      </c>
      <c r="V23" s="938">
        <v>0</v>
      </c>
    </row>
    <row r="24" spans="1:22" ht="27" customHeight="1" thickBot="1" x14ac:dyDescent="0.35">
      <c r="A24" s="905"/>
      <c r="B24" s="906" t="s">
        <v>690</v>
      </c>
      <c r="C24" s="942">
        <v>0</v>
      </c>
      <c r="D24" s="919">
        <v>0</v>
      </c>
      <c r="E24" s="919">
        <v>0</v>
      </c>
      <c r="F24" s="919">
        <v>0</v>
      </c>
      <c r="G24" s="943">
        <v>0</v>
      </c>
      <c r="H24" s="942">
        <v>0</v>
      </c>
      <c r="I24" s="919">
        <v>0</v>
      </c>
      <c r="J24" s="919">
        <v>0</v>
      </c>
      <c r="K24" s="919">
        <v>0</v>
      </c>
      <c r="L24" s="943">
        <v>0</v>
      </c>
      <c r="M24" s="942">
        <v>0</v>
      </c>
      <c r="N24" s="919">
        <v>0</v>
      </c>
      <c r="O24" s="919">
        <v>0</v>
      </c>
      <c r="P24" s="919">
        <v>0</v>
      </c>
      <c r="Q24" s="943">
        <v>0</v>
      </c>
      <c r="R24" s="942">
        <v>0</v>
      </c>
      <c r="S24" s="919">
        <v>0</v>
      </c>
      <c r="T24" s="919">
        <v>0</v>
      </c>
      <c r="U24" s="919">
        <v>0</v>
      </c>
      <c r="V24" s="943">
        <v>0</v>
      </c>
    </row>
    <row r="25" spans="1:22" ht="8.25" customHeight="1" x14ac:dyDescent="0.3"/>
    <row r="26" spans="1:22" ht="39" customHeight="1" x14ac:dyDescent="0.3">
      <c r="B26" s="944" t="s">
        <v>691</v>
      </c>
      <c r="C26" s="944"/>
      <c r="D26" s="944"/>
      <c r="E26" s="944"/>
      <c r="F26" s="944"/>
      <c r="G26" s="944"/>
      <c r="H26" s="819"/>
      <c r="I26" s="819"/>
      <c r="J26" s="819"/>
      <c r="K26" s="819"/>
      <c r="L26" s="819"/>
    </row>
    <row r="27" spans="1:22" x14ac:dyDescent="0.3">
      <c r="B27" s="923"/>
      <c r="C27" s="923"/>
      <c r="D27" s="923"/>
      <c r="E27" s="923"/>
      <c r="F27" s="923"/>
      <c r="G27" s="923"/>
      <c r="H27" s="923"/>
      <c r="I27" s="923"/>
      <c r="J27" s="923"/>
      <c r="K27" s="923"/>
      <c r="L27" s="923"/>
      <c r="M27" s="923"/>
      <c r="N27" s="923"/>
      <c r="O27" s="923"/>
      <c r="P27" s="923"/>
      <c r="Q27" s="923"/>
      <c r="R27" s="923"/>
      <c r="S27" s="923"/>
      <c r="T27" s="923"/>
      <c r="U27" s="923"/>
    </row>
    <row r="28" spans="1:22" x14ac:dyDescent="0.3">
      <c r="B28" s="923"/>
      <c r="C28" s="923"/>
      <c r="D28" s="923"/>
      <c r="E28" s="923"/>
      <c r="F28" s="923"/>
      <c r="G28" s="923"/>
      <c r="H28" s="923"/>
      <c r="I28" s="923"/>
      <c r="J28" s="923"/>
      <c r="K28" s="923"/>
      <c r="L28" s="923"/>
      <c r="M28" s="923"/>
      <c r="N28" s="923"/>
      <c r="O28" s="923"/>
      <c r="P28" s="923"/>
      <c r="Q28" s="923"/>
      <c r="R28" s="923"/>
      <c r="S28" s="923"/>
      <c r="T28" s="923"/>
      <c r="U28" s="923"/>
    </row>
    <row r="29" spans="1:22" x14ac:dyDescent="0.3">
      <c r="B29" s="923"/>
      <c r="C29" s="923"/>
      <c r="D29" s="923"/>
      <c r="E29" s="923"/>
      <c r="F29" s="923"/>
      <c r="G29" s="923"/>
      <c r="H29" s="923"/>
      <c r="I29" s="923"/>
      <c r="J29" s="923"/>
      <c r="K29" s="923"/>
      <c r="L29" s="923"/>
      <c r="M29" s="923"/>
      <c r="N29" s="923"/>
      <c r="O29" s="923"/>
      <c r="P29" s="923"/>
      <c r="Q29" s="923"/>
      <c r="R29" s="923"/>
      <c r="S29" s="923"/>
      <c r="T29" s="923"/>
      <c r="U29" s="923"/>
    </row>
  </sheetData>
  <sheetProtection algorithmName="SHA-512" hashValue="BEighs9YS40dKesfo+Rvnpce6eDDmCEiAZd8mKKOnuiPSiTUx8ZTx3uEfcU7ODvredT4PSjF9CuQ7iCBl2dKTA==" saltValue="HliqWbuksaYwe6VBGY93Tw==" spinCount="100000" sheet="1" objects="1" scenarios="1" formatCells="0" formatColumns="0" formatRows="0"/>
  <mergeCells count="16">
    <mergeCell ref="B27:U29"/>
    <mergeCell ref="R7:V7"/>
    <mergeCell ref="C8:G8"/>
    <mergeCell ref="H8:L8"/>
    <mergeCell ref="M8:Q8"/>
    <mergeCell ref="R8:V8"/>
    <mergeCell ref="F9:G9"/>
    <mergeCell ref="K9:L9"/>
    <mergeCell ref="P9:Q9"/>
    <mergeCell ref="U9:V9"/>
    <mergeCell ref="C2:L2"/>
    <mergeCell ref="C3:L3"/>
    <mergeCell ref="C4:L4"/>
    <mergeCell ref="C7:G7"/>
    <mergeCell ref="H7:L7"/>
    <mergeCell ref="M7:Q7"/>
  </mergeCell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&amp;L&amp;"Aptos"&amp;12&amp;K000000 EBA Regular Use&amp;1#_x000D_</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3D631-8095-487C-9175-BC34B41E21E9}">
  <dimension ref="A1:G7"/>
  <sheetViews>
    <sheetView showGridLines="0" workbookViewId="0">
      <selection activeCell="C7" sqref="C7"/>
    </sheetView>
  </sheetViews>
  <sheetFormatPr defaultColWidth="0" defaultRowHeight="0" customHeight="1" zeroHeight="1" x14ac:dyDescent="0.5"/>
  <cols>
    <col min="1" max="1" width="38.54296875" style="946" customWidth="1"/>
    <col min="2" max="2" width="57.453125" style="946" customWidth="1"/>
    <col min="3" max="3" width="128.7265625" style="946" customWidth="1"/>
    <col min="4" max="7" width="128.7265625" style="946" hidden="1" customWidth="1"/>
    <col min="8" max="16384" width="0" style="946" hidden="1"/>
  </cols>
  <sheetData>
    <row r="1" spans="1:3" ht="68.25" customHeight="1" x14ac:dyDescent="0.5">
      <c r="A1" s="945" t="s">
        <v>692</v>
      </c>
      <c r="B1" s="945"/>
      <c r="C1" s="945"/>
    </row>
    <row r="2" spans="1:3" ht="44.25" customHeight="1" x14ac:dyDescent="0.5">
      <c r="A2" s="947" t="s">
        <v>693</v>
      </c>
      <c r="B2" s="947"/>
      <c r="C2" s="947"/>
    </row>
    <row r="3" spans="1:3" ht="86.25" customHeight="1" x14ac:dyDescent="0.5">
      <c r="A3" s="948" t="s">
        <v>694</v>
      </c>
      <c r="B3" s="948"/>
      <c r="C3" s="948"/>
    </row>
    <row r="4" spans="1:3" ht="9.75" customHeight="1" thickBot="1" x14ac:dyDescent="0.55000000000000004"/>
    <row r="5" spans="1:3" ht="30.75" customHeight="1" thickBot="1" x14ac:dyDescent="0.55000000000000004">
      <c r="A5" s="1" t="s">
        <v>695</v>
      </c>
      <c r="B5" s="2" t="s">
        <v>696</v>
      </c>
      <c r="C5" s="3" t="s">
        <v>697</v>
      </c>
    </row>
    <row r="6" spans="1:3" ht="142.5" customHeight="1" x14ac:dyDescent="0.5">
      <c r="A6" s="949" t="s">
        <v>685</v>
      </c>
      <c r="B6" s="950" t="s">
        <v>698</v>
      </c>
      <c r="C6" s="951" t="s">
        <v>699</v>
      </c>
    </row>
    <row r="7" spans="1:3" ht="142.5" customHeight="1" x14ac:dyDescent="0.5">
      <c r="A7" s="949" t="s">
        <v>700</v>
      </c>
      <c r="B7" s="950" t="s">
        <v>701</v>
      </c>
      <c r="C7" s="951" t="s">
        <v>702</v>
      </c>
    </row>
  </sheetData>
  <sheetProtection algorithmName="SHA-512" hashValue="23JLd2MpkPFpzjbxjBTnzdKlKZe4mAD63VFzK5Nr9IA8+QzrLtlTgQPbzWsvU3EVPdxfoGcC2ntEzOI1+nOgIg==" saltValue="ZrqmkjhJUJKYS3jvj3JEgw==" spinCount="100000" sheet="1" objects="1" scenarios="1" formatCells="0" formatColumns="0" formatRows="0"/>
  <mergeCells count="3">
    <mergeCell ref="A1:C1"/>
    <mergeCell ref="A2:C2"/>
    <mergeCell ref="A3:C3"/>
  </mergeCells>
  <pageMargins left="0.7" right="0.7" top="0.75" bottom="0.75" header="0.3" footer="0.3"/>
  <pageSetup orientation="portrait" horizontalDpi="90" verticalDpi="90" r:id="rId1"/>
  <headerFooter>
    <oddHeader>&amp;L&amp;"Aptos"&amp;12&amp;K000000 EBA Regular Use&amp;1#_x000D_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632AF-039F-4CCC-9636-E52B7894A55A}">
  <sheetPr>
    <pageSetUpPr fitToPage="1"/>
  </sheetPr>
  <dimension ref="B1:H29"/>
  <sheetViews>
    <sheetView showGridLines="0" zoomScale="80" zoomScaleNormal="80" workbookViewId="0">
      <selection activeCell="B1" sqref="B1:H6"/>
    </sheetView>
  </sheetViews>
  <sheetFormatPr defaultColWidth="11.453125" defaultRowHeight="12" x14ac:dyDescent="0.25"/>
  <cols>
    <col min="1" max="1" width="5.453125" style="30" customWidth="1"/>
    <col min="2" max="2" width="86.453125" style="33" customWidth="1"/>
    <col min="3" max="6" width="18.81640625" style="40" customWidth="1"/>
    <col min="7" max="7" width="41.81640625" style="35" customWidth="1"/>
    <col min="8" max="8" width="67.54296875" style="35" customWidth="1"/>
    <col min="9" max="9" width="3.26953125" style="30" customWidth="1"/>
    <col min="10" max="16384" width="11.453125" style="30"/>
  </cols>
  <sheetData>
    <row r="1" spans="2:8" s="28" customFormat="1" x14ac:dyDescent="0.25">
      <c r="B1" s="25"/>
      <c r="C1" s="26">
        <v>202309</v>
      </c>
      <c r="D1" s="26">
        <v>202312</v>
      </c>
      <c r="E1" s="26">
        <v>202403</v>
      </c>
      <c r="F1" s="26">
        <v>202406</v>
      </c>
      <c r="G1" s="27"/>
      <c r="H1" s="27"/>
    </row>
    <row r="2" spans="2:8" s="30" customFormat="1" ht="33" customHeight="1" x14ac:dyDescent="0.25">
      <c r="B2" s="29" t="s">
        <v>1</v>
      </c>
      <c r="C2" s="29"/>
      <c r="D2" s="29"/>
      <c r="E2" s="29"/>
      <c r="F2" s="29"/>
      <c r="G2" s="29"/>
      <c r="H2" s="29"/>
    </row>
    <row r="3" spans="2:8" s="30" customFormat="1" ht="21" customHeight="1" x14ac:dyDescent="0.25">
      <c r="B3" s="31" t="s">
        <v>10</v>
      </c>
      <c r="C3" s="31"/>
      <c r="D3" s="31"/>
      <c r="E3" s="31"/>
      <c r="F3" s="31"/>
      <c r="G3" s="31"/>
      <c r="H3" s="31"/>
    </row>
    <row r="4" spans="2:8" s="30" customFormat="1" ht="33.75" customHeight="1" x14ac:dyDescent="0.25">
      <c r="B4" s="32" t="str">
        <f>Cover!C5</f>
        <v>Intesa Sanpaolo S.p.A.</v>
      </c>
      <c r="C4" s="32"/>
      <c r="D4" s="32"/>
      <c r="E4" s="32"/>
      <c r="F4" s="32"/>
      <c r="G4" s="32"/>
      <c r="H4" s="32"/>
    </row>
    <row r="5" spans="2:8" s="30" customFormat="1" ht="12.75" customHeight="1" thickBot="1" x14ac:dyDescent="0.3">
      <c r="B5" s="33"/>
      <c r="C5" s="34"/>
      <c r="D5" s="34"/>
      <c r="E5" s="34"/>
      <c r="F5" s="34"/>
      <c r="G5" s="35"/>
      <c r="H5" s="35"/>
    </row>
    <row r="6" spans="2:8" s="40" customFormat="1" ht="35.25" customHeight="1" thickBot="1" x14ac:dyDescent="0.35">
      <c r="B6" s="36" t="s">
        <v>11</v>
      </c>
      <c r="C6" s="37" t="s">
        <v>12</v>
      </c>
      <c r="D6" s="37" t="s">
        <v>13</v>
      </c>
      <c r="E6" s="37" t="s">
        <v>14</v>
      </c>
      <c r="F6" s="37" t="s">
        <v>15</v>
      </c>
      <c r="G6" s="38" t="s">
        <v>16</v>
      </c>
      <c r="H6" s="39" t="s">
        <v>17</v>
      </c>
    </row>
    <row r="7" spans="2:8" s="30" customFormat="1" ht="38.15" customHeight="1" x14ac:dyDescent="0.25">
      <c r="B7" s="41" t="s">
        <v>18</v>
      </c>
      <c r="C7" s="42"/>
      <c r="D7" s="42"/>
      <c r="E7" s="42"/>
      <c r="F7" s="42"/>
      <c r="G7" s="42"/>
      <c r="H7" s="43"/>
    </row>
    <row r="8" spans="2:8" s="30" customFormat="1" ht="38.15" customHeight="1" x14ac:dyDescent="0.25">
      <c r="B8" s="44" t="s">
        <v>19</v>
      </c>
      <c r="C8" s="45">
        <f>Capital!E8</f>
        <v>40495.910272000001</v>
      </c>
      <c r="D8" s="45">
        <f>Capital!F8</f>
        <v>41476.358993000002</v>
      </c>
      <c r="E8" s="45">
        <f>Capital!G8</f>
        <v>40447.934105</v>
      </c>
      <c r="F8" s="45">
        <f>Capital!H8</f>
        <v>40502.870759999998</v>
      </c>
      <c r="G8" s="46" t="s">
        <v>20</v>
      </c>
      <c r="H8" s="47" t="s">
        <v>21</v>
      </c>
    </row>
    <row r="9" spans="2:8" s="30" customFormat="1" ht="42.65" customHeight="1" x14ac:dyDescent="0.25">
      <c r="B9" s="44" t="s">
        <v>22</v>
      </c>
      <c r="C9" s="48">
        <f>Capital!E8-Capital!E54</f>
        <v>40495.910272000001</v>
      </c>
      <c r="D9" s="48">
        <f>Capital!F8-Capital!F54</f>
        <v>41476.358993000002</v>
      </c>
      <c r="E9" s="48">
        <f>Capital!G8-Capital!G54</f>
        <v>40447.934105</v>
      </c>
      <c r="F9" s="48">
        <f>Capital!H8-Capital!H54</f>
        <v>40502.870759999998</v>
      </c>
      <c r="G9" s="49" t="s">
        <v>23</v>
      </c>
      <c r="H9" s="47" t="s">
        <v>21</v>
      </c>
    </row>
    <row r="10" spans="2:8" s="30" customFormat="1" ht="38.15" customHeight="1" x14ac:dyDescent="0.25">
      <c r="B10" s="44" t="s">
        <v>24</v>
      </c>
      <c r="C10" s="48">
        <f>Capital!E42</f>
        <v>48202.796272</v>
      </c>
      <c r="D10" s="48">
        <f>Capital!F42</f>
        <v>49183.417993000003</v>
      </c>
      <c r="E10" s="48">
        <f>Capital!G42</f>
        <v>48149.511104999998</v>
      </c>
      <c r="F10" s="48">
        <f>Capital!H42</f>
        <v>49204.27476</v>
      </c>
      <c r="G10" s="50" t="s">
        <v>25</v>
      </c>
      <c r="H10" s="47" t="s">
        <v>26</v>
      </c>
    </row>
    <row r="11" spans="2:8" s="30" customFormat="1" ht="38.15" customHeight="1" x14ac:dyDescent="0.25">
      <c r="B11" s="44" t="s">
        <v>27</v>
      </c>
      <c r="C11" s="48">
        <f>Capital!E42-Capital!E54-Capital!E55</f>
        <v>48202.796272</v>
      </c>
      <c r="D11" s="48">
        <f>Capital!F42-Capital!F54-Capital!F55</f>
        <v>49183.417993000003</v>
      </c>
      <c r="E11" s="48">
        <f>Capital!G42-Capital!G54-Capital!G55</f>
        <v>48149.511104999998</v>
      </c>
      <c r="F11" s="48">
        <f>Capital!H42-Capital!H54-Capital!H55</f>
        <v>49204.27476</v>
      </c>
      <c r="G11" s="49" t="s">
        <v>28</v>
      </c>
      <c r="H11" s="47" t="s">
        <v>26</v>
      </c>
    </row>
    <row r="12" spans="2:8" s="53" customFormat="1" ht="38.15" customHeight="1" x14ac:dyDescent="0.25">
      <c r="B12" s="44" t="s">
        <v>29</v>
      </c>
      <c r="C12" s="48">
        <f>Capital!E7</f>
        <v>57128.965211000002</v>
      </c>
      <c r="D12" s="48">
        <f>Capital!F7</f>
        <v>57982.343359000006</v>
      </c>
      <c r="E12" s="48">
        <f>Capital!G7</f>
        <v>57360.505469999996</v>
      </c>
      <c r="F12" s="48">
        <f>Capital!H7</f>
        <v>57739.105291</v>
      </c>
      <c r="G12" s="51" t="s">
        <v>30</v>
      </c>
      <c r="H12" s="52" t="s">
        <v>31</v>
      </c>
    </row>
    <row r="13" spans="2:8" s="30" customFormat="1" ht="38.15" customHeight="1" thickBot="1" x14ac:dyDescent="0.3">
      <c r="B13" s="54" t="s">
        <v>32</v>
      </c>
      <c r="C13" s="55">
        <f>Capital!E7-Capital!E54-Capital!E55-Capital!E56</f>
        <v>57128.965211000002</v>
      </c>
      <c r="D13" s="55">
        <f>Capital!F7-Capital!F54-Capital!F55-Capital!F56</f>
        <v>57982.343359000006</v>
      </c>
      <c r="E13" s="55">
        <f>Capital!G7-Capital!G54-Capital!G55-Capital!G56</f>
        <v>57360.505469999996</v>
      </c>
      <c r="F13" s="55">
        <f>Capital!H7-Capital!H54-Capital!H55-Capital!H56</f>
        <v>57739.105291</v>
      </c>
      <c r="G13" s="56" t="s">
        <v>33</v>
      </c>
      <c r="H13" s="57" t="s">
        <v>31</v>
      </c>
    </row>
    <row r="14" spans="2:8" s="30" customFormat="1" ht="38.15" customHeight="1" x14ac:dyDescent="0.25">
      <c r="B14" s="41" t="s">
        <v>34</v>
      </c>
      <c r="C14" s="42"/>
      <c r="D14" s="42"/>
      <c r="E14" s="42"/>
      <c r="F14" s="42"/>
      <c r="G14" s="42"/>
      <c r="H14" s="43"/>
    </row>
    <row r="15" spans="2:8" s="30" customFormat="1" ht="38.15" customHeight="1" x14ac:dyDescent="0.25">
      <c r="B15" s="44" t="s">
        <v>35</v>
      </c>
      <c r="C15" s="45">
        <f>Capital!E47</f>
        <v>298281.62268700002</v>
      </c>
      <c r="D15" s="45">
        <f>Capital!F47</f>
        <v>302109.55621399998</v>
      </c>
      <c r="E15" s="45">
        <f>Capital!G47</f>
        <v>303232.74921000004</v>
      </c>
      <c r="F15" s="45">
        <f>Capital!H47</f>
        <v>298923.00438599999</v>
      </c>
      <c r="G15" s="58" t="s">
        <v>36</v>
      </c>
      <c r="H15" s="59" t="s">
        <v>37</v>
      </c>
    </row>
    <row r="16" spans="2:8" s="30" customFormat="1" ht="38.15" customHeight="1" thickBot="1" x14ac:dyDescent="0.3">
      <c r="B16" s="54" t="s">
        <v>38</v>
      </c>
      <c r="C16" s="60">
        <f>Capital!E47-Capital!E57</f>
        <v>298281.62268700002</v>
      </c>
      <c r="D16" s="60">
        <f>Capital!F47-Capital!F57</f>
        <v>302109.55621399998</v>
      </c>
      <c r="E16" s="60">
        <f>Capital!G47-Capital!G57</f>
        <v>303232.74921000004</v>
      </c>
      <c r="F16" s="60">
        <f>Capital!H47-Capital!H57</f>
        <v>298923.00438599999</v>
      </c>
      <c r="G16" s="61" t="s">
        <v>39</v>
      </c>
      <c r="H16" s="62" t="s">
        <v>37</v>
      </c>
    </row>
    <row r="17" spans="2:8" s="30" customFormat="1" ht="38.15" customHeight="1" x14ac:dyDescent="0.25">
      <c r="B17" s="41" t="s">
        <v>40</v>
      </c>
      <c r="C17" s="42"/>
      <c r="D17" s="42"/>
      <c r="E17" s="42"/>
      <c r="F17" s="42"/>
      <c r="G17" s="42"/>
      <c r="H17" s="43"/>
    </row>
    <row r="18" spans="2:8" s="30" customFormat="1" ht="38.15" customHeight="1" x14ac:dyDescent="0.25">
      <c r="B18" s="44" t="s">
        <v>41</v>
      </c>
      <c r="C18" s="63">
        <f>Capital!E49</f>
        <v>0.13576401357617038</v>
      </c>
      <c r="D18" s="63">
        <f>Capital!F49</f>
        <v>0.13728913283239583</v>
      </c>
      <c r="E18" s="63">
        <f>Capital!G49</f>
        <v>0.13338906899197847</v>
      </c>
      <c r="F18" s="63">
        <f>Capital!H49</f>
        <v>0.13549599785133482</v>
      </c>
      <c r="G18" s="58" t="s">
        <v>42</v>
      </c>
      <c r="H18" s="64" t="s">
        <v>43</v>
      </c>
    </row>
    <row r="19" spans="2:8" s="30" customFormat="1" ht="38.15" customHeight="1" thickBot="1" x14ac:dyDescent="0.3">
      <c r="B19" s="44" t="s">
        <v>44</v>
      </c>
      <c r="C19" s="63">
        <f>C9/C16</f>
        <v>0.13576401357617038</v>
      </c>
      <c r="D19" s="63">
        <f>D9/D16</f>
        <v>0.13728913283239583</v>
      </c>
      <c r="E19" s="63">
        <f>E9/E16</f>
        <v>0.13338906899197847</v>
      </c>
      <c r="F19" s="63">
        <f>F9/F16</f>
        <v>0.13549599785133482</v>
      </c>
      <c r="G19" s="65" t="s">
        <v>45</v>
      </c>
      <c r="H19" s="64" t="s">
        <v>43</v>
      </c>
    </row>
    <row r="20" spans="2:8" s="30" customFormat="1" ht="38.15" customHeight="1" x14ac:dyDescent="0.25">
      <c r="B20" s="44" t="s">
        <v>46</v>
      </c>
      <c r="C20" s="63">
        <f>Capital!E50</f>
        <v>0.16160162948617623</v>
      </c>
      <c r="D20" s="63">
        <f>Capital!F50</f>
        <v>0.16279994121788327</v>
      </c>
      <c r="E20" s="63">
        <f>Capital!G50</f>
        <v>0.15878730523151594</v>
      </c>
      <c r="F20" s="63">
        <f>Capital!H50</f>
        <v>0.16460517938747332</v>
      </c>
      <c r="G20" s="58" t="s">
        <v>47</v>
      </c>
      <c r="H20" s="64" t="s">
        <v>43</v>
      </c>
    </row>
    <row r="21" spans="2:8" s="30" customFormat="1" ht="38.15" customHeight="1" thickBot="1" x14ac:dyDescent="0.3">
      <c r="B21" s="44" t="s">
        <v>48</v>
      </c>
      <c r="C21" s="63">
        <f>C11/C16</f>
        <v>0.16160162948617623</v>
      </c>
      <c r="D21" s="63">
        <f>D11/D16</f>
        <v>0.16279994121788327</v>
      </c>
      <c r="E21" s="63">
        <f>E11/E16</f>
        <v>0.15878730523151594</v>
      </c>
      <c r="F21" s="63">
        <f>F11/F16</f>
        <v>0.16460517938747332</v>
      </c>
      <c r="G21" s="66" t="s">
        <v>49</v>
      </c>
      <c r="H21" s="64" t="s">
        <v>43</v>
      </c>
    </row>
    <row r="22" spans="2:8" s="30" customFormat="1" ht="38.15" customHeight="1" x14ac:dyDescent="0.25">
      <c r="B22" s="44" t="s">
        <v>50</v>
      </c>
      <c r="C22" s="63">
        <f>Capital!E51</f>
        <v>0.1915269358412601</v>
      </c>
      <c r="D22" s="63">
        <f>Capital!F51</f>
        <v>0.19192489004858915</v>
      </c>
      <c r="E22" s="63">
        <f>Capital!G51</f>
        <v>0.18916329327699263</v>
      </c>
      <c r="F22" s="63">
        <f>Capital!H51</f>
        <v>0.19315711552410786</v>
      </c>
      <c r="G22" s="58" t="s">
        <v>51</v>
      </c>
      <c r="H22" s="64" t="s">
        <v>43</v>
      </c>
    </row>
    <row r="23" spans="2:8" s="30" customFormat="1" ht="38.15" customHeight="1" thickBot="1" x14ac:dyDescent="0.3">
      <c r="B23" s="54" t="s">
        <v>52</v>
      </c>
      <c r="C23" s="67">
        <f>C13/C16</f>
        <v>0.1915269358412601</v>
      </c>
      <c r="D23" s="67">
        <f>D13/D16</f>
        <v>0.19192489004858915</v>
      </c>
      <c r="E23" s="67">
        <f>E13/E16</f>
        <v>0.18916329327699263</v>
      </c>
      <c r="F23" s="67">
        <f>F13/F16</f>
        <v>0.19315711552410786</v>
      </c>
      <c r="G23" s="65" t="s">
        <v>53</v>
      </c>
      <c r="H23" s="64" t="s">
        <v>43</v>
      </c>
    </row>
    <row r="24" spans="2:8" s="30" customFormat="1" ht="38.15" customHeight="1" x14ac:dyDescent="0.25">
      <c r="B24" s="41" t="s">
        <v>54</v>
      </c>
      <c r="C24" s="42"/>
      <c r="D24" s="42"/>
      <c r="E24" s="42"/>
      <c r="F24" s="42"/>
      <c r="G24" s="42"/>
      <c r="H24" s="43"/>
    </row>
    <row r="25" spans="2:8" s="30" customFormat="1" ht="38.15" customHeight="1" x14ac:dyDescent="0.25">
      <c r="B25" s="44" t="s">
        <v>55</v>
      </c>
      <c r="C25" s="68">
        <f>Leverage!D9</f>
        <v>838681.42373799998</v>
      </c>
      <c r="D25" s="68">
        <f>Leverage!E9</f>
        <v>850718.13820000004</v>
      </c>
      <c r="E25" s="68">
        <f>Leverage!F9</f>
        <v>823517.95738299994</v>
      </c>
      <c r="F25" s="68">
        <f>Leverage!G9</f>
        <v>827193.70405499998</v>
      </c>
      <c r="G25" s="58" t="s">
        <v>56</v>
      </c>
      <c r="H25" s="47" t="s">
        <v>57</v>
      </c>
    </row>
    <row r="26" spans="2:8" s="30" customFormat="1" ht="38.15" customHeight="1" x14ac:dyDescent="0.25">
      <c r="B26" s="44" t="s">
        <v>58</v>
      </c>
      <c r="C26" s="63">
        <f>Leverage!D11</f>
        <v>5.747450093524227E-2</v>
      </c>
      <c r="D26" s="63">
        <f>Leverage!E11</f>
        <v>5.7813999472334281E-2</v>
      </c>
      <c r="E26" s="63">
        <f>Leverage!F11</f>
        <v>5.8468076710811452E-2</v>
      </c>
      <c r="F26" s="63">
        <f>Leverage!G11</f>
        <v>5.9483376769908794E-2</v>
      </c>
      <c r="G26" s="58" t="s">
        <v>59</v>
      </c>
      <c r="H26" s="47" t="s">
        <v>57</v>
      </c>
    </row>
    <row r="27" spans="2:8" s="30" customFormat="1" ht="12.75" customHeight="1" x14ac:dyDescent="0.25">
      <c r="B27" s="69"/>
      <c r="C27" s="69"/>
      <c r="D27" s="69"/>
      <c r="E27" s="69"/>
      <c r="F27" s="69"/>
      <c r="G27" s="69"/>
      <c r="H27" s="69"/>
    </row>
    <row r="28" spans="2:8" s="30" customFormat="1" ht="12.75" customHeight="1" x14ac:dyDescent="0.25">
      <c r="B28" s="70"/>
      <c r="C28" s="70"/>
      <c r="D28" s="70"/>
      <c r="E28" s="70"/>
      <c r="F28" s="70"/>
      <c r="G28" s="70"/>
      <c r="H28" s="70"/>
    </row>
    <row r="29" spans="2:8" s="30" customFormat="1" ht="12.75" customHeight="1" x14ac:dyDescent="0.25">
      <c r="B29" s="70"/>
      <c r="C29" s="70"/>
      <c r="D29" s="70"/>
      <c r="E29" s="70"/>
      <c r="F29" s="70"/>
      <c r="G29" s="70"/>
      <c r="H29" s="70"/>
    </row>
  </sheetData>
  <sheetProtection algorithmName="SHA-512" hashValue="sLMCQCEMuU5zTFw1+bzTE/QXmpO4/t5/60CHmt+spQSAVpLHrtA7gGwZIAhrDfzLpRiT1lDKjdoTFUMjTbeMkQ==" saltValue="5P69PnWnL3wBtKn9fkbhrQ==" spinCount="100000" sheet="1" objects="1" scenarios="1" formatCells="0" formatColumns="0" formatRows="0"/>
  <mergeCells count="8">
    <mergeCell ref="B24:H24"/>
    <mergeCell ref="B27:H29"/>
    <mergeCell ref="B2:H2"/>
    <mergeCell ref="B3:H3"/>
    <mergeCell ref="B4:H4"/>
    <mergeCell ref="B7:H7"/>
    <mergeCell ref="B14:H14"/>
    <mergeCell ref="B17:H17"/>
  </mergeCells>
  <pageMargins left="0.70866141732283472" right="0.70866141732283472" top="0.74803149606299213" bottom="0.74803149606299213" header="0.31496062992125984" footer="0.31496062992125984"/>
  <pageSetup paperSize="9" scale="47" fitToHeight="0" orientation="landscape" r:id="rId1"/>
  <headerFooter>
    <oddHeader>&amp;L&amp;"Aptos"&amp;12&amp;K000000 EBA Regular Use&amp;1#_x000D_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AF0F4-6E47-45DD-A485-615C665E75DC}">
  <sheetPr>
    <pageSetUpPr fitToPage="1"/>
  </sheetPr>
  <dimension ref="B1:I34"/>
  <sheetViews>
    <sheetView showGridLines="0" topLeftCell="B1" zoomScale="110" zoomScaleNormal="110" workbookViewId="0">
      <selection activeCell="F1" sqref="F1"/>
    </sheetView>
  </sheetViews>
  <sheetFormatPr defaultColWidth="11.453125" defaultRowHeight="12" x14ac:dyDescent="0.25"/>
  <cols>
    <col min="1" max="1" width="5.453125" style="30" customWidth="1"/>
    <col min="2" max="2" width="9.54296875" style="33" customWidth="1"/>
    <col min="3" max="3" width="92.54296875" style="30" customWidth="1"/>
    <col min="4" max="7" width="18.81640625" style="40" customWidth="1"/>
    <col min="8" max="8" width="17.1796875" style="30" customWidth="1"/>
    <col min="9" max="9" width="35.453125" style="30" customWidth="1"/>
    <col min="10" max="10" width="1.7265625" style="30" customWidth="1"/>
    <col min="11" max="16384" width="11.453125" style="30"/>
  </cols>
  <sheetData>
    <row r="1" spans="2:9" s="28" customFormat="1" x14ac:dyDescent="0.25">
      <c r="B1" s="25"/>
      <c r="D1" s="26">
        <v>202309</v>
      </c>
      <c r="E1" s="26">
        <v>202312</v>
      </c>
      <c r="F1" s="26">
        <v>202403</v>
      </c>
      <c r="G1" s="26">
        <v>202406</v>
      </c>
    </row>
    <row r="2" spans="2:9" s="30" customFormat="1" ht="33" customHeight="1" x14ac:dyDescent="0.25">
      <c r="C2" s="29" t="s">
        <v>1</v>
      </c>
      <c r="D2" s="29"/>
      <c r="E2" s="29"/>
      <c r="F2" s="71"/>
      <c r="G2" s="71"/>
    </row>
    <row r="3" spans="2:9" s="30" customFormat="1" ht="21" customHeight="1" x14ac:dyDescent="0.25">
      <c r="C3" s="31" t="s">
        <v>60</v>
      </c>
      <c r="D3" s="31"/>
      <c r="E3" s="31"/>
      <c r="F3" s="72"/>
      <c r="G3" s="72"/>
    </row>
    <row r="4" spans="2:9" s="30" customFormat="1" ht="33.75" customHeight="1" x14ac:dyDescent="0.25">
      <c r="C4" s="32" t="str">
        <f>Cover!C5</f>
        <v>Intesa Sanpaolo S.p.A.</v>
      </c>
      <c r="D4" s="32"/>
      <c r="E4" s="32"/>
      <c r="F4" s="73"/>
      <c r="G4" s="73"/>
    </row>
    <row r="5" spans="2:9" s="30" customFormat="1" ht="12.75" customHeight="1" thickBot="1" x14ac:dyDescent="0.3">
      <c r="B5" s="33"/>
      <c r="C5" s="34"/>
      <c r="D5" s="34"/>
      <c r="E5" s="34"/>
      <c r="F5" s="34"/>
      <c r="G5" s="34"/>
    </row>
    <row r="6" spans="2:9" s="40" customFormat="1" ht="35.25" customHeight="1" thickBot="1" x14ac:dyDescent="0.35">
      <c r="B6" s="74"/>
      <c r="C6" s="36" t="s">
        <v>11</v>
      </c>
      <c r="D6" s="37" t="s">
        <v>12</v>
      </c>
      <c r="E6" s="37" t="s">
        <v>13</v>
      </c>
      <c r="F6" s="37" t="s">
        <v>14</v>
      </c>
      <c r="G6" s="37" t="s">
        <v>15</v>
      </c>
      <c r="H6" s="75" t="s">
        <v>16</v>
      </c>
      <c r="I6" s="76" t="s">
        <v>17</v>
      </c>
    </row>
    <row r="7" spans="2:9" s="30" customFormat="1" ht="38.25" customHeight="1" x14ac:dyDescent="0.25">
      <c r="B7" s="77" t="s">
        <v>61</v>
      </c>
      <c r="C7" s="78" t="s">
        <v>62</v>
      </c>
      <c r="D7" s="79">
        <v>48202.796273</v>
      </c>
      <c r="E7" s="79">
        <v>49183.417993000003</v>
      </c>
      <c r="F7" s="79">
        <v>48149.511104999998</v>
      </c>
      <c r="G7" s="79">
        <v>49204.274759999993</v>
      </c>
      <c r="H7" s="80" t="s">
        <v>63</v>
      </c>
      <c r="I7" s="81" t="s">
        <v>57</v>
      </c>
    </row>
    <row r="8" spans="2:9" s="30" customFormat="1" ht="38.25" customHeight="1" thickBot="1" x14ac:dyDescent="0.3">
      <c r="B8" s="82" t="s">
        <v>64</v>
      </c>
      <c r="C8" s="83" t="s">
        <v>65</v>
      </c>
      <c r="D8" s="84">
        <v>48202.796273</v>
      </c>
      <c r="E8" s="84">
        <v>49183.417993000003</v>
      </c>
      <c r="F8" s="84">
        <v>48149.511104999998</v>
      </c>
      <c r="G8" s="84">
        <v>49204.274759999993</v>
      </c>
      <c r="H8" s="85" t="s">
        <v>66</v>
      </c>
      <c r="I8" s="86"/>
    </row>
    <row r="9" spans="2:9" s="30" customFormat="1" ht="38.25" customHeight="1" x14ac:dyDescent="0.25">
      <c r="B9" s="77" t="s">
        <v>67</v>
      </c>
      <c r="C9" s="78" t="s">
        <v>68</v>
      </c>
      <c r="D9" s="79">
        <v>838681.42373799998</v>
      </c>
      <c r="E9" s="79">
        <v>850718.13820000004</v>
      </c>
      <c r="F9" s="79">
        <v>823517.95738299994</v>
      </c>
      <c r="G9" s="79">
        <v>827193.70405499998</v>
      </c>
      <c r="H9" s="87" t="s">
        <v>56</v>
      </c>
      <c r="I9" s="86"/>
    </row>
    <row r="10" spans="2:9" s="30" customFormat="1" ht="38.25" customHeight="1" thickBot="1" x14ac:dyDescent="0.3">
      <c r="B10" s="88" t="s">
        <v>69</v>
      </c>
      <c r="C10" s="89" t="s">
        <v>70</v>
      </c>
      <c r="D10" s="84">
        <v>838681.42373799998</v>
      </c>
      <c r="E10" s="84">
        <v>850718.13820000004</v>
      </c>
      <c r="F10" s="84">
        <v>823517.95738299994</v>
      </c>
      <c r="G10" s="84">
        <v>827193.70405499998</v>
      </c>
      <c r="H10" s="90" t="s">
        <v>71</v>
      </c>
      <c r="I10" s="86"/>
    </row>
    <row r="11" spans="2:9" s="30" customFormat="1" ht="38.25" customHeight="1" thickBot="1" x14ac:dyDescent="0.3">
      <c r="B11" s="77" t="s">
        <v>72</v>
      </c>
      <c r="C11" s="78" t="s">
        <v>58</v>
      </c>
      <c r="D11" s="91">
        <f>D7/D9</f>
        <v>5.747450093524227E-2</v>
      </c>
      <c r="E11" s="91">
        <f t="shared" ref="E11:G12" si="0">E7/E9</f>
        <v>5.7813999472334281E-2</v>
      </c>
      <c r="F11" s="91">
        <f t="shared" si="0"/>
        <v>5.8468076710811452E-2</v>
      </c>
      <c r="G11" s="91">
        <f t="shared" si="0"/>
        <v>5.9483376769908794E-2</v>
      </c>
      <c r="H11" s="87" t="s">
        <v>73</v>
      </c>
      <c r="I11" s="92"/>
    </row>
    <row r="12" spans="2:9" s="53" customFormat="1" ht="38.25" customHeight="1" thickBot="1" x14ac:dyDescent="0.3">
      <c r="B12" s="82" t="s">
        <v>74</v>
      </c>
      <c r="C12" s="83" t="s">
        <v>75</v>
      </c>
      <c r="D12" s="91">
        <f>D8/D10</f>
        <v>5.747450093524227E-2</v>
      </c>
      <c r="E12" s="91">
        <f t="shared" si="0"/>
        <v>5.7813999472334281E-2</v>
      </c>
      <c r="F12" s="91">
        <f t="shared" si="0"/>
        <v>5.8468076710811452E-2</v>
      </c>
      <c r="G12" s="91">
        <f t="shared" si="0"/>
        <v>5.9483376769908794E-2</v>
      </c>
      <c r="H12" s="93" t="s">
        <v>76</v>
      </c>
      <c r="I12" s="94"/>
    </row>
    <row r="13" spans="2:9" s="30" customFormat="1" ht="18.75" customHeight="1" x14ac:dyDescent="0.25">
      <c r="B13" s="95"/>
      <c r="C13" s="95"/>
      <c r="D13" s="95"/>
      <c r="E13" s="95"/>
      <c r="F13" s="95"/>
      <c r="G13" s="95"/>
      <c r="H13" s="95"/>
      <c r="I13" s="95"/>
    </row>
    <row r="14" spans="2:9" s="30" customFormat="1" ht="18.75" customHeight="1" x14ac:dyDescent="0.25">
      <c r="B14" s="95"/>
      <c r="C14" s="95"/>
      <c r="D14" s="95"/>
      <c r="E14" s="95"/>
      <c r="F14" s="95"/>
      <c r="G14" s="95"/>
      <c r="H14" s="95"/>
      <c r="I14" s="95"/>
    </row>
    <row r="15" spans="2:9" s="30" customFormat="1" ht="18.75" customHeight="1" x14ac:dyDescent="0.25">
      <c r="B15" s="95"/>
      <c r="C15" s="95"/>
      <c r="D15" s="95"/>
      <c r="E15" s="95"/>
      <c r="F15" s="95"/>
      <c r="G15" s="95"/>
      <c r="H15" s="95"/>
      <c r="I15" s="95"/>
    </row>
    <row r="16" spans="2:9" s="30" customFormat="1" ht="18.75" customHeight="1" x14ac:dyDescent="0.25">
      <c r="B16" s="33"/>
      <c r="D16" s="40"/>
      <c r="E16" s="40"/>
      <c r="F16" s="40"/>
      <c r="G16" s="40"/>
    </row>
    <row r="17" spans="2:8" s="30" customFormat="1" x14ac:dyDescent="0.25">
      <c r="B17" s="33"/>
      <c r="D17" s="40"/>
      <c r="E17" s="40"/>
      <c r="F17" s="40"/>
      <c r="G17" s="40"/>
      <c r="H17" s="40"/>
    </row>
    <row r="27" spans="2:8" s="30" customFormat="1" ht="13" x14ac:dyDescent="0.25">
      <c r="C27" s="96"/>
    </row>
    <row r="28" spans="2:8" s="30" customFormat="1" ht="13" x14ac:dyDescent="0.25">
      <c r="C28" s="96"/>
    </row>
    <row r="29" spans="2:8" s="30" customFormat="1" ht="13" x14ac:dyDescent="0.25">
      <c r="C29" s="96"/>
    </row>
    <row r="34" spans="3:3" s="30" customFormat="1" x14ac:dyDescent="0.25">
      <c r="C34" s="30" t="s">
        <v>77</v>
      </c>
    </row>
  </sheetData>
  <sheetProtection algorithmName="SHA-512" hashValue="Q2jvyqBR87dCse5/buvPaTPL5PQCBC2uTqCJE7+9ocE4bLwUVtYv61OYt3DsN0VmZ+Elak5zBOrNUlOoR8yokQ==" saltValue="sbPFCstEVu794wZYOzCM4w==" spinCount="100000" sheet="1" objects="1" scenarios="1" formatCells="0" formatColumns="0" formatRows="0"/>
  <mergeCells count="5">
    <mergeCell ref="C2:E2"/>
    <mergeCell ref="C3:E3"/>
    <mergeCell ref="C4:E4"/>
    <mergeCell ref="I7:I10"/>
    <mergeCell ref="B13:I15"/>
  </mergeCells>
  <pageMargins left="0.70866141732283472" right="0.70866141732283472" top="0.74803149606299213" bottom="0.74803149606299213" header="0.31496062992125984" footer="0.31496062992125984"/>
  <pageSetup paperSize="9" scale="56" fitToHeight="0" orientation="landscape" r:id="rId1"/>
  <headerFooter>
    <oddHeader>&amp;L&amp;"Aptos"&amp;12&amp;K000000 EBA Regular Use&amp;1#_x000D_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7268C-FE1E-437B-A6C8-4553EF909729}">
  <sheetPr>
    <pageSetUpPr fitToPage="1"/>
  </sheetPr>
  <dimension ref="B1:L64"/>
  <sheetViews>
    <sheetView showGridLines="0" zoomScaleNormal="100" workbookViewId="0">
      <selection activeCell="D1" sqref="D1:H6"/>
    </sheetView>
  </sheetViews>
  <sheetFormatPr defaultColWidth="11.453125" defaultRowHeight="16" x14ac:dyDescent="0.25"/>
  <cols>
    <col min="1" max="1" width="2.54296875" style="30" customWidth="1"/>
    <col min="2" max="2" width="32.453125" style="98" customWidth="1"/>
    <col min="3" max="3" width="9.54296875" style="33" customWidth="1"/>
    <col min="4" max="4" width="88.54296875" style="30" customWidth="1"/>
    <col min="5" max="8" width="26.54296875" style="40" customWidth="1"/>
    <col min="9" max="9" width="34.54296875" style="33" customWidth="1"/>
    <col min="10" max="10" width="77.453125" style="30" customWidth="1"/>
    <col min="11" max="16384" width="11.453125" style="30"/>
  </cols>
  <sheetData>
    <row r="1" spans="2:12" s="28" customFormat="1" ht="33" customHeight="1" x14ac:dyDescent="0.25">
      <c r="B1" s="97"/>
      <c r="C1" s="25"/>
      <c r="E1" s="26">
        <v>202309</v>
      </c>
      <c r="F1" s="26">
        <v>202312</v>
      </c>
      <c r="G1" s="26">
        <v>202403</v>
      </c>
      <c r="H1" s="26">
        <v>202406</v>
      </c>
      <c r="I1" s="25"/>
    </row>
    <row r="2" spans="2:12" s="30" customFormat="1" ht="21" customHeight="1" x14ac:dyDescent="0.25">
      <c r="B2" s="98"/>
      <c r="C2" s="33"/>
      <c r="D2" s="99" t="s">
        <v>1</v>
      </c>
      <c r="E2" s="71"/>
      <c r="F2" s="71"/>
      <c r="G2" s="71"/>
      <c r="H2" s="71"/>
      <c r="I2" s="33"/>
    </row>
    <row r="3" spans="2:12" s="30" customFormat="1" ht="35.25" customHeight="1" x14ac:dyDescent="0.25">
      <c r="B3" s="98"/>
      <c r="C3" s="33"/>
      <c r="D3" s="100" t="s">
        <v>78</v>
      </c>
      <c r="E3" s="72"/>
      <c r="F3" s="72"/>
      <c r="G3" s="72"/>
      <c r="H3" s="72"/>
      <c r="I3" s="33"/>
    </row>
    <row r="4" spans="2:12" s="30" customFormat="1" ht="35.25" customHeight="1" x14ac:dyDescent="0.25">
      <c r="B4" s="98"/>
      <c r="C4" s="33"/>
      <c r="D4" s="101" t="str">
        <f>Cover!C5</f>
        <v>Intesa Sanpaolo S.p.A.</v>
      </c>
      <c r="E4" s="73"/>
      <c r="F4" s="73"/>
      <c r="G4" s="73"/>
      <c r="H4" s="73"/>
      <c r="I4" s="33"/>
    </row>
    <row r="5" spans="2:12" s="30" customFormat="1" ht="43.5" customHeight="1" thickBot="1" x14ac:dyDescent="0.3">
      <c r="B5" s="98"/>
      <c r="C5" s="33"/>
      <c r="D5" s="102"/>
      <c r="E5" s="33"/>
      <c r="F5" s="33"/>
      <c r="G5" s="33"/>
      <c r="H5" s="33"/>
      <c r="I5" s="33"/>
    </row>
    <row r="6" spans="2:12" s="40" customFormat="1" ht="35.25" customHeight="1" thickBot="1" x14ac:dyDescent="0.35">
      <c r="C6" s="103"/>
      <c r="D6" s="36" t="s">
        <v>11</v>
      </c>
      <c r="E6" s="37" t="s">
        <v>12</v>
      </c>
      <c r="F6" s="37" t="s">
        <v>13</v>
      </c>
      <c r="G6" s="37" t="s">
        <v>14</v>
      </c>
      <c r="H6" s="37" t="s">
        <v>15</v>
      </c>
      <c r="I6" s="75" t="s">
        <v>16</v>
      </c>
      <c r="J6" s="76" t="s">
        <v>17</v>
      </c>
      <c r="L6" s="104"/>
    </row>
    <row r="7" spans="2:12" s="30" customFormat="1" ht="38.25" customHeight="1" x14ac:dyDescent="0.25">
      <c r="B7" s="105" t="s">
        <v>79</v>
      </c>
      <c r="C7" s="106" t="s">
        <v>80</v>
      </c>
      <c r="D7" s="107" t="s">
        <v>81</v>
      </c>
      <c r="E7" s="108">
        <f>+E42+E43</f>
        <v>57128.965211000002</v>
      </c>
      <c r="F7" s="108">
        <f>+F42+F43</f>
        <v>57982.343359000006</v>
      </c>
      <c r="G7" s="108">
        <f>+G42+G43</f>
        <v>57360.505469999996</v>
      </c>
      <c r="H7" s="108">
        <f>+H42+H43</f>
        <v>57739.105291</v>
      </c>
      <c r="I7" s="109" t="s">
        <v>30</v>
      </c>
      <c r="J7" s="110" t="s">
        <v>31</v>
      </c>
      <c r="K7" s="111"/>
      <c r="L7" s="112"/>
    </row>
    <row r="8" spans="2:12" s="30" customFormat="1" ht="38.25" customHeight="1" x14ac:dyDescent="0.25">
      <c r="B8" s="113"/>
      <c r="C8" s="106" t="s">
        <v>61</v>
      </c>
      <c r="D8" s="114" t="s">
        <v>82</v>
      </c>
      <c r="E8" s="115">
        <f>+E9+E10+E11+E12+E13+E14+E15+E16+E17+E18+E19+E20+E21+E22+E24+E25+E26+E27+E28+E29+E30+E31+E32+E33</f>
        <v>40495.910272000001</v>
      </c>
      <c r="F8" s="115">
        <f>+F9+F10+F11+F12+F13+F14+F15+F16+F17+F18+F19+F20+F21+F22+F24+F25+F26+F27+F28+F29+F30+F31+F32+F33</f>
        <v>41476.358993000002</v>
      </c>
      <c r="G8" s="115">
        <f>+G9+G10+G11+G12+G13+G14+G15+G16+G17+G18+G19+G20+G21+G22+G24+G25+G26+G27+G28+G29+G30+G31+G32+G33</f>
        <v>40447.934105</v>
      </c>
      <c r="H8" s="115">
        <f>+H9+H10+H11+H12+H13+H14+H15+H16+H17+H18+H19+H20+H21+H22+H24+H25+H26+H27+H28+H29+H30+H31+H32+H33</f>
        <v>40502.870759999998</v>
      </c>
      <c r="I8" s="116" t="s">
        <v>20</v>
      </c>
      <c r="J8" s="117" t="s">
        <v>21</v>
      </c>
      <c r="L8" s="112"/>
    </row>
    <row r="9" spans="2:12" s="30" customFormat="1" ht="38.25" customHeight="1" x14ac:dyDescent="0.25">
      <c r="B9" s="113"/>
      <c r="C9" s="118" t="s">
        <v>83</v>
      </c>
      <c r="D9" s="119" t="s">
        <v>84</v>
      </c>
      <c r="E9" s="120">
        <v>38201.543000000005</v>
      </c>
      <c r="F9" s="120">
        <v>38207.655000000006</v>
      </c>
      <c r="G9" s="120">
        <v>36101.562861999999</v>
      </c>
      <c r="H9" s="120">
        <v>36242.815000000002</v>
      </c>
      <c r="I9" s="121" t="s">
        <v>85</v>
      </c>
      <c r="J9" s="122" t="s">
        <v>86</v>
      </c>
      <c r="L9" s="112"/>
    </row>
    <row r="10" spans="2:12" s="30" customFormat="1" ht="38.25" customHeight="1" x14ac:dyDescent="0.25">
      <c r="B10" s="113"/>
      <c r="C10" s="118" t="s">
        <v>87</v>
      </c>
      <c r="D10" s="119" t="s">
        <v>88</v>
      </c>
      <c r="E10" s="120">
        <v>19402.802971000001</v>
      </c>
      <c r="F10" s="120">
        <v>19840.071120000001</v>
      </c>
      <c r="G10" s="120">
        <v>21111.021191</v>
      </c>
      <c r="H10" s="120">
        <v>21584.040942</v>
      </c>
      <c r="I10" s="121" t="s">
        <v>89</v>
      </c>
      <c r="J10" s="122" t="s">
        <v>90</v>
      </c>
      <c r="L10" s="112"/>
    </row>
    <row r="11" spans="2:12" s="30" customFormat="1" ht="38.25" customHeight="1" x14ac:dyDescent="0.25">
      <c r="B11" s="113"/>
      <c r="C11" s="118" t="s">
        <v>91</v>
      </c>
      <c r="D11" s="119" t="s">
        <v>92</v>
      </c>
      <c r="E11" s="120">
        <v>-2383.5230000000001</v>
      </c>
      <c r="F11" s="120">
        <v>-2008.7750000000001</v>
      </c>
      <c r="G11" s="120">
        <v>-2278.7950000000001</v>
      </c>
      <c r="H11" s="120">
        <v>-2444.9169999999999</v>
      </c>
      <c r="I11" s="116" t="s">
        <v>93</v>
      </c>
      <c r="J11" s="122" t="s">
        <v>94</v>
      </c>
      <c r="L11" s="112"/>
    </row>
    <row r="12" spans="2:12" s="30" customFormat="1" ht="38.25" customHeight="1" x14ac:dyDescent="0.25">
      <c r="B12" s="113"/>
      <c r="C12" s="118" t="s">
        <v>95</v>
      </c>
      <c r="D12" s="119" t="s">
        <v>96</v>
      </c>
      <c r="E12" s="120">
        <v>-3265</v>
      </c>
      <c r="F12" s="120">
        <v>-3265</v>
      </c>
      <c r="G12" s="120">
        <v>-3265</v>
      </c>
      <c r="H12" s="120">
        <v>-3265</v>
      </c>
      <c r="I12" s="121" t="s">
        <v>97</v>
      </c>
      <c r="J12" s="122" t="s">
        <v>98</v>
      </c>
      <c r="L12" s="112"/>
    </row>
    <row r="13" spans="2:12" s="30" customFormat="1" ht="38.25" customHeight="1" x14ac:dyDescent="0.25">
      <c r="B13" s="113"/>
      <c r="C13" s="118" t="s">
        <v>99</v>
      </c>
      <c r="D13" s="119" t="s">
        <v>100</v>
      </c>
      <c r="E13" s="120">
        <v>0</v>
      </c>
      <c r="F13" s="120">
        <v>0</v>
      </c>
      <c r="G13" s="120">
        <v>0</v>
      </c>
      <c r="H13" s="120">
        <v>0</v>
      </c>
      <c r="I13" s="123" t="s">
        <v>101</v>
      </c>
      <c r="J13" s="124" t="s">
        <v>102</v>
      </c>
      <c r="L13" s="112"/>
    </row>
    <row r="14" spans="2:12" s="30" customFormat="1" ht="38.25" customHeight="1" x14ac:dyDescent="0.25">
      <c r="B14" s="113"/>
      <c r="C14" s="118" t="s">
        <v>103</v>
      </c>
      <c r="D14" s="119" t="s">
        <v>104</v>
      </c>
      <c r="E14" s="120">
        <v>0</v>
      </c>
      <c r="F14" s="120">
        <v>0</v>
      </c>
      <c r="G14" s="120">
        <v>0</v>
      </c>
      <c r="H14" s="120">
        <v>0</v>
      </c>
      <c r="I14" s="116" t="s">
        <v>105</v>
      </c>
      <c r="J14" s="117" t="s">
        <v>106</v>
      </c>
      <c r="L14" s="112"/>
    </row>
    <row r="15" spans="2:12" s="30" customFormat="1" ht="38.25" customHeight="1" x14ac:dyDescent="0.25">
      <c r="B15" s="113"/>
      <c r="C15" s="118" t="s">
        <v>107</v>
      </c>
      <c r="D15" s="119" t="s">
        <v>108</v>
      </c>
      <c r="E15" s="120">
        <v>96.046458000000001</v>
      </c>
      <c r="F15" s="120">
        <v>168.49012500000001</v>
      </c>
      <c r="G15" s="120">
        <v>296.81875700000001</v>
      </c>
      <c r="H15" s="120">
        <v>278.45791300000002</v>
      </c>
      <c r="I15" s="116" t="s">
        <v>109</v>
      </c>
      <c r="J15" s="117" t="s">
        <v>110</v>
      </c>
      <c r="L15" s="112"/>
    </row>
    <row r="16" spans="2:12" s="30" customFormat="1" ht="38.25" customHeight="1" x14ac:dyDescent="0.25">
      <c r="B16" s="113"/>
      <c r="C16" s="118" t="s">
        <v>111</v>
      </c>
      <c r="D16" s="119" t="s">
        <v>112</v>
      </c>
      <c r="E16" s="120">
        <v>-7795.8892990000004</v>
      </c>
      <c r="F16" s="120">
        <v>-7395.9528979999995</v>
      </c>
      <c r="G16" s="120">
        <v>-7447.9040249999998</v>
      </c>
      <c r="H16" s="120">
        <v>-7666.5191510000004</v>
      </c>
      <c r="I16" s="116" t="s">
        <v>113</v>
      </c>
      <c r="J16" s="117" t="s">
        <v>114</v>
      </c>
      <c r="L16" s="112"/>
    </row>
    <row r="17" spans="2:12" s="30" customFormat="1" ht="38.25" customHeight="1" x14ac:dyDescent="0.25">
      <c r="B17" s="113"/>
      <c r="C17" s="118" t="s">
        <v>115</v>
      </c>
      <c r="D17" s="119" t="s">
        <v>116</v>
      </c>
      <c r="E17" s="120">
        <v>-2144.718828</v>
      </c>
      <c r="F17" s="120">
        <v>-2429.7210970000001</v>
      </c>
      <c r="G17" s="120">
        <v>-2428.2040750000001</v>
      </c>
      <c r="H17" s="120">
        <v>-2541.3440369999998</v>
      </c>
      <c r="I17" s="116" t="s">
        <v>117</v>
      </c>
      <c r="J17" s="117" t="s">
        <v>118</v>
      </c>
      <c r="L17" s="112"/>
    </row>
    <row r="18" spans="2:12" s="30" customFormat="1" ht="38.25" customHeight="1" x14ac:dyDescent="0.25">
      <c r="B18" s="113"/>
      <c r="C18" s="118" t="s">
        <v>119</v>
      </c>
      <c r="D18" s="119" t="s">
        <v>120</v>
      </c>
      <c r="E18" s="120">
        <v>-240.07840200000001</v>
      </c>
      <c r="F18" s="120">
        <v>-242.43726899999999</v>
      </c>
      <c r="G18" s="120">
        <v>-238.41345000000001</v>
      </c>
      <c r="H18" s="120">
        <v>-230.291224</v>
      </c>
      <c r="I18" s="116" t="s">
        <v>121</v>
      </c>
      <c r="J18" s="117" t="s">
        <v>122</v>
      </c>
      <c r="L18" s="112"/>
    </row>
    <row r="19" spans="2:12" s="30" customFormat="1" ht="38.25" customHeight="1" x14ac:dyDescent="0.25">
      <c r="B19" s="113"/>
      <c r="C19" s="118" t="s">
        <v>123</v>
      </c>
      <c r="D19" s="119" t="s">
        <v>124</v>
      </c>
      <c r="E19" s="120">
        <v>0</v>
      </c>
      <c r="F19" s="120">
        <v>0</v>
      </c>
      <c r="G19" s="120">
        <v>0</v>
      </c>
      <c r="H19" s="120">
        <v>0</v>
      </c>
      <c r="I19" s="116" t="s">
        <v>125</v>
      </c>
      <c r="J19" s="117" t="s">
        <v>126</v>
      </c>
      <c r="L19" s="112"/>
    </row>
    <row r="20" spans="2:12" s="30" customFormat="1" ht="38.25" customHeight="1" x14ac:dyDescent="0.25">
      <c r="B20" s="113"/>
      <c r="C20" s="118" t="s">
        <v>127</v>
      </c>
      <c r="D20" s="119" t="s">
        <v>128</v>
      </c>
      <c r="E20" s="120">
        <v>0</v>
      </c>
      <c r="F20" s="120">
        <v>0</v>
      </c>
      <c r="G20" s="120">
        <v>0</v>
      </c>
      <c r="H20" s="120">
        <v>0</v>
      </c>
      <c r="I20" s="116" t="s">
        <v>129</v>
      </c>
      <c r="J20" s="117" t="s">
        <v>130</v>
      </c>
      <c r="L20" s="112"/>
    </row>
    <row r="21" spans="2:12" s="30" customFormat="1" ht="38.25" customHeight="1" x14ac:dyDescent="0.25">
      <c r="B21" s="113"/>
      <c r="C21" s="118" t="s">
        <v>131</v>
      </c>
      <c r="D21" s="119" t="s">
        <v>132</v>
      </c>
      <c r="E21" s="120">
        <v>0</v>
      </c>
      <c r="F21" s="120">
        <v>0</v>
      </c>
      <c r="G21" s="120">
        <v>0</v>
      </c>
      <c r="H21" s="120">
        <v>0</v>
      </c>
      <c r="I21" s="116" t="s">
        <v>133</v>
      </c>
      <c r="J21" s="117" t="s">
        <v>134</v>
      </c>
      <c r="L21" s="112"/>
    </row>
    <row r="22" spans="2:12" s="30" customFormat="1" ht="78.75" customHeight="1" x14ac:dyDescent="0.25">
      <c r="B22" s="113"/>
      <c r="C22" s="118" t="s">
        <v>135</v>
      </c>
      <c r="D22" s="119" t="s">
        <v>136</v>
      </c>
      <c r="E22" s="120">
        <v>-30.078614999999999</v>
      </c>
      <c r="F22" s="120">
        <v>-49.933759999999999</v>
      </c>
      <c r="G22" s="120">
        <v>-42.999422000000003</v>
      </c>
      <c r="H22" s="120">
        <v>-57.051209</v>
      </c>
      <c r="I22" s="116" t="s">
        <v>137</v>
      </c>
      <c r="J22" s="117" t="s">
        <v>138</v>
      </c>
      <c r="L22" s="112"/>
    </row>
    <row r="23" spans="2:12" s="30" customFormat="1" ht="38.25" customHeight="1" x14ac:dyDescent="0.25">
      <c r="B23" s="113"/>
      <c r="C23" s="118" t="s">
        <v>139</v>
      </c>
      <c r="D23" s="119" t="s">
        <v>140</v>
      </c>
      <c r="E23" s="120">
        <v>-30.078614999999999</v>
      </c>
      <c r="F23" s="120">
        <v>-49.933759999999999</v>
      </c>
      <c r="G23" s="120">
        <v>-42.999422000000003</v>
      </c>
      <c r="H23" s="120">
        <v>-57.051209</v>
      </c>
      <c r="I23" s="116" t="s">
        <v>141</v>
      </c>
      <c r="J23" s="117" t="s">
        <v>142</v>
      </c>
      <c r="L23" s="112"/>
    </row>
    <row r="24" spans="2:12" s="30" customFormat="1" ht="38.25" customHeight="1" x14ac:dyDescent="0.25">
      <c r="B24" s="113"/>
      <c r="C24" s="118" t="s">
        <v>143</v>
      </c>
      <c r="D24" s="119" t="s">
        <v>144</v>
      </c>
      <c r="E24" s="120">
        <v>0</v>
      </c>
      <c r="F24" s="120">
        <v>0</v>
      </c>
      <c r="G24" s="120">
        <v>0</v>
      </c>
      <c r="H24" s="120">
        <v>0</v>
      </c>
      <c r="I24" s="116" t="s">
        <v>145</v>
      </c>
      <c r="J24" s="117" t="s">
        <v>146</v>
      </c>
      <c r="L24" s="112"/>
    </row>
    <row r="25" spans="2:12" s="30" customFormat="1" ht="38.25" customHeight="1" x14ac:dyDescent="0.25">
      <c r="B25" s="113"/>
      <c r="C25" s="118" t="s">
        <v>147</v>
      </c>
      <c r="D25" s="119" t="s">
        <v>148</v>
      </c>
      <c r="E25" s="120">
        <v>0</v>
      </c>
      <c r="F25" s="120">
        <v>0</v>
      </c>
      <c r="G25" s="120">
        <v>0</v>
      </c>
      <c r="H25" s="120">
        <v>0</v>
      </c>
      <c r="I25" s="116" t="s">
        <v>149</v>
      </c>
      <c r="J25" s="117" t="s">
        <v>150</v>
      </c>
      <c r="L25" s="112"/>
    </row>
    <row r="26" spans="2:12" s="30" customFormat="1" ht="38.25" customHeight="1" x14ac:dyDescent="0.25">
      <c r="B26" s="113"/>
      <c r="C26" s="118" t="s">
        <v>151</v>
      </c>
      <c r="D26" s="119" t="s">
        <v>152</v>
      </c>
      <c r="E26" s="120">
        <v>0</v>
      </c>
      <c r="F26" s="120">
        <v>0</v>
      </c>
      <c r="G26" s="120">
        <v>0</v>
      </c>
      <c r="H26" s="120">
        <v>0</v>
      </c>
      <c r="I26" s="116" t="s">
        <v>153</v>
      </c>
      <c r="J26" s="117" t="s">
        <v>154</v>
      </c>
      <c r="L26" s="112"/>
    </row>
    <row r="27" spans="2:12" s="30" customFormat="1" ht="38.25" customHeight="1" x14ac:dyDescent="0.25">
      <c r="B27" s="113"/>
      <c r="C27" s="118" t="s">
        <v>155</v>
      </c>
      <c r="D27" s="119" t="s">
        <v>156</v>
      </c>
      <c r="E27" s="120">
        <v>0</v>
      </c>
      <c r="F27" s="120">
        <v>0</v>
      </c>
      <c r="G27" s="120">
        <v>0</v>
      </c>
      <c r="H27" s="120">
        <v>0</v>
      </c>
      <c r="I27" s="116" t="s">
        <v>157</v>
      </c>
      <c r="J27" s="117" t="s">
        <v>158</v>
      </c>
      <c r="L27" s="112"/>
    </row>
    <row r="28" spans="2:12" s="30" customFormat="1" ht="38.25" customHeight="1" x14ac:dyDescent="0.25">
      <c r="B28" s="113"/>
      <c r="C28" s="118" t="s">
        <v>159</v>
      </c>
      <c r="D28" s="119" t="s">
        <v>160</v>
      </c>
      <c r="E28" s="120">
        <v>-37.093513000000002</v>
      </c>
      <c r="F28" s="120">
        <v>-39.981727999999997</v>
      </c>
      <c r="G28" s="120">
        <v>-52.097233000000003</v>
      </c>
      <c r="H28" s="120">
        <v>-54.025973999999998</v>
      </c>
      <c r="I28" s="116" t="s">
        <v>161</v>
      </c>
      <c r="J28" s="122" t="s">
        <v>162</v>
      </c>
      <c r="L28" s="112"/>
    </row>
    <row r="29" spans="2:12" s="30" customFormat="1" ht="38.25" customHeight="1" x14ac:dyDescent="0.25">
      <c r="B29" s="113"/>
      <c r="C29" s="118" t="s">
        <v>163</v>
      </c>
      <c r="D29" s="119" t="s">
        <v>164</v>
      </c>
      <c r="E29" s="120">
        <v>0</v>
      </c>
      <c r="F29" s="120">
        <v>0</v>
      </c>
      <c r="G29" s="120">
        <v>0</v>
      </c>
      <c r="H29" s="120">
        <v>0</v>
      </c>
      <c r="I29" s="116" t="s">
        <v>165</v>
      </c>
      <c r="J29" s="122" t="s">
        <v>166</v>
      </c>
      <c r="L29" s="112"/>
    </row>
    <row r="30" spans="2:12" s="30" customFormat="1" ht="38.25" customHeight="1" x14ac:dyDescent="0.25">
      <c r="B30" s="113"/>
      <c r="C30" s="118" t="s">
        <v>167</v>
      </c>
      <c r="D30" s="119" t="s">
        <v>168</v>
      </c>
      <c r="E30" s="120">
        <v>0</v>
      </c>
      <c r="F30" s="120">
        <v>0</v>
      </c>
      <c r="G30" s="120">
        <v>0</v>
      </c>
      <c r="H30" s="120">
        <v>0</v>
      </c>
      <c r="I30" s="116" t="s">
        <v>169</v>
      </c>
      <c r="J30" s="122" t="s">
        <v>170</v>
      </c>
      <c r="L30" s="112"/>
    </row>
    <row r="31" spans="2:12" s="30" customFormat="1" ht="38.25" customHeight="1" x14ac:dyDescent="0.25">
      <c r="B31" s="113"/>
      <c r="C31" s="118" t="s">
        <v>171</v>
      </c>
      <c r="D31" s="119" t="s">
        <v>172</v>
      </c>
      <c r="E31" s="120">
        <v>-891</v>
      </c>
      <c r="F31" s="120">
        <v>-891</v>
      </c>
      <c r="G31" s="120">
        <v>-891</v>
      </c>
      <c r="H31" s="120">
        <v>-940.8</v>
      </c>
      <c r="I31" s="116" t="s">
        <v>173</v>
      </c>
      <c r="J31" s="122" t="s">
        <v>174</v>
      </c>
      <c r="L31" s="112"/>
    </row>
    <row r="32" spans="2:12" s="30" customFormat="1" ht="38.25" customHeight="1" x14ac:dyDescent="0.25">
      <c r="B32" s="113"/>
      <c r="C32" s="118" t="s">
        <v>175</v>
      </c>
      <c r="D32" s="119" t="s">
        <v>176</v>
      </c>
      <c r="E32" s="120">
        <v>-417.10050000000001</v>
      </c>
      <c r="F32" s="120">
        <v>-417.05549999999999</v>
      </c>
      <c r="G32" s="120">
        <v>-417.05549999999999</v>
      </c>
      <c r="H32" s="120">
        <v>-402.49450000000002</v>
      </c>
      <c r="I32" s="116" t="s">
        <v>177</v>
      </c>
      <c r="J32" s="122" t="s">
        <v>43</v>
      </c>
      <c r="L32" s="112"/>
    </row>
    <row r="33" spans="2:12" s="53" customFormat="1" ht="38.25" customHeight="1" x14ac:dyDescent="0.25">
      <c r="B33" s="113"/>
      <c r="C33" s="118" t="s">
        <v>178</v>
      </c>
      <c r="D33" s="119" t="s">
        <v>179</v>
      </c>
      <c r="E33" s="125">
        <f>+E34+E35+E36</f>
        <v>0</v>
      </c>
      <c r="F33" s="125">
        <f>+F34+F35+F36</f>
        <v>0</v>
      </c>
      <c r="G33" s="125">
        <f>+G34+G35+G36</f>
        <v>0</v>
      </c>
      <c r="H33" s="125">
        <f>+H34+H35+H36</f>
        <v>0</v>
      </c>
      <c r="I33" s="116" t="s">
        <v>180</v>
      </c>
      <c r="J33" s="122" t="s">
        <v>43</v>
      </c>
      <c r="K33" s="30"/>
      <c r="L33" s="126"/>
    </row>
    <row r="34" spans="2:12" s="131" customFormat="1" ht="38.25" customHeight="1" x14ac:dyDescent="0.25">
      <c r="B34" s="113"/>
      <c r="C34" s="118" t="s">
        <v>181</v>
      </c>
      <c r="D34" s="127" t="s">
        <v>182</v>
      </c>
      <c r="E34" s="128">
        <v>0</v>
      </c>
      <c r="F34" s="128">
        <v>0</v>
      </c>
      <c r="G34" s="128">
        <v>0</v>
      </c>
      <c r="H34" s="128">
        <v>0</v>
      </c>
      <c r="I34" s="129" t="s">
        <v>183</v>
      </c>
      <c r="J34" s="124" t="s">
        <v>184</v>
      </c>
      <c r="K34" s="30"/>
      <c r="L34" s="130"/>
    </row>
    <row r="35" spans="2:12" s="30" customFormat="1" ht="38.25" customHeight="1" x14ac:dyDescent="0.25">
      <c r="B35" s="113"/>
      <c r="C35" s="118" t="s">
        <v>185</v>
      </c>
      <c r="D35" s="127" t="s">
        <v>186</v>
      </c>
      <c r="E35" s="120">
        <v>0</v>
      </c>
      <c r="F35" s="120">
        <v>0</v>
      </c>
      <c r="G35" s="120">
        <v>0</v>
      </c>
      <c r="H35" s="120">
        <v>0</v>
      </c>
      <c r="I35" s="116" t="s">
        <v>187</v>
      </c>
      <c r="J35" s="117" t="s">
        <v>188</v>
      </c>
      <c r="L35" s="112"/>
    </row>
    <row r="36" spans="2:12" s="30" customFormat="1" ht="38.25" customHeight="1" x14ac:dyDescent="0.25">
      <c r="B36" s="113"/>
      <c r="C36" s="118" t="s">
        <v>189</v>
      </c>
      <c r="D36" s="127" t="s">
        <v>190</v>
      </c>
      <c r="E36" s="132">
        <v>0</v>
      </c>
      <c r="F36" s="132">
        <v>0</v>
      </c>
      <c r="G36" s="132">
        <v>0</v>
      </c>
      <c r="H36" s="132">
        <v>0</v>
      </c>
      <c r="I36" s="116" t="s">
        <v>191</v>
      </c>
      <c r="J36" s="117" t="s">
        <v>192</v>
      </c>
      <c r="L36" s="112"/>
    </row>
    <row r="37" spans="2:12" s="30" customFormat="1" ht="38.25" customHeight="1" x14ac:dyDescent="0.25">
      <c r="B37" s="113"/>
      <c r="C37" s="106" t="s">
        <v>64</v>
      </c>
      <c r="D37" s="119" t="s">
        <v>193</v>
      </c>
      <c r="E37" s="115">
        <f>+E38+E39+E40+E41</f>
        <v>7706.8860000000004</v>
      </c>
      <c r="F37" s="115">
        <f>+F38+F39+F40+F41</f>
        <v>7707.0590000000002</v>
      </c>
      <c r="G37" s="115">
        <f>+G38+G39+G40+G41</f>
        <v>7701.5770000000002</v>
      </c>
      <c r="H37" s="115">
        <f>+H38+H39+H40+H41</f>
        <v>8701.4040000000005</v>
      </c>
      <c r="I37" s="116" t="s">
        <v>194</v>
      </c>
      <c r="J37" s="117" t="s">
        <v>195</v>
      </c>
    </row>
    <row r="38" spans="2:12" s="30" customFormat="1" ht="38.25" customHeight="1" x14ac:dyDescent="0.25">
      <c r="B38" s="113"/>
      <c r="C38" s="118" t="s">
        <v>196</v>
      </c>
      <c r="D38" s="119" t="s">
        <v>197</v>
      </c>
      <c r="E38" s="132">
        <v>7706.8860000000004</v>
      </c>
      <c r="F38" s="132">
        <v>7707.0590000000002</v>
      </c>
      <c r="G38" s="132">
        <v>7701.5770000000002</v>
      </c>
      <c r="H38" s="132">
        <v>8701.4040000000005</v>
      </c>
      <c r="I38" s="121" t="s">
        <v>198</v>
      </c>
      <c r="J38" s="122"/>
    </row>
    <row r="39" spans="2:12" s="30" customFormat="1" ht="38.25" customHeight="1" x14ac:dyDescent="0.25">
      <c r="B39" s="113"/>
      <c r="C39" s="118" t="s">
        <v>199</v>
      </c>
      <c r="D39" s="119" t="s">
        <v>200</v>
      </c>
      <c r="E39" s="132">
        <v>0</v>
      </c>
      <c r="F39" s="132">
        <v>0</v>
      </c>
      <c r="G39" s="132">
        <v>0</v>
      </c>
      <c r="H39" s="132">
        <v>0</v>
      </c>
      <c r="I39" s="121" t="s">
        <v>201</v>
      </c>
      <c r="J39" s="122"/>
    </row>
    <row r="40" spans="2:12" s="30" customFormat="1" ht="115.5" customHeight="1" x14ac:dyDescent="0.25">
      <c r="B40" s="113"/>
      <c r="C40" s="118" t="s">
        <v>202</v>
      </c>
      <c r="D40" s="119" t="s">
        <v>203</v>
      </c>
      <c r="E40" s="132">
        <v>0</v>
      </c>
      <c r="F40" s="132">
        <v>0</v>
      </c>
      <c r="G40" s="132">
        <v>0</v>
      </c>
      <c r="H40" s="132">
        <v>0</v>
      </c>
      <c r="I40" s="121" t="s">
        <v>204</v>
      </c>
      <c r="J40" s="122"/>
    </row>
    <row r="41" spans="2:12" s="30" customFormat="1" ht="74.25" customHeight="1" thickBot="1" x14ac:dyDescent="0.3">
      <c r="B41" s="113"/>
      <c r="C41" s="133" t="s">
        <v>205</v>
      </c>
      <c r="D41" s="134" t="s">
        <v>206</v>
      </c>
      <c r="E41" s="132">
        <v>0</v>
      </c>
      <c r="F41" s="132">
        <v>0</v>
      </c>
      <c r="G41" s="132">
        <v>0</v>
      </c>
      <c r="H41" s="132">
        <v>0</v>
      </c>
      <c r="I41" s="135" t="s">
        <v>207</v>
      </c>
      <c r="J41" s="136"/>
    </row>
    <row r="42" spans="2:12" s="30" customFormat="1" ht="38.25" customHeight="1" thickBot="1" x14ac:dyDescent="0.3">
      <c r="B42" s="113"/>
      <c r="C42" s="137" t="s">
        <v>208</v>
      </c>
      <c r="D42" s="138" t="s">
        <v>209</v>
      </c>
      <c r="E42" s="139">
        <f>+E8+E37</f>
        <v>48202.796272</v>
      </c>
      <c r="F42" s="139">
        <f>+F8+F37</f>
        <v>49183.417993000003</v>
      </c>
      <c r="G42" s="139">
        <f>+G8+G37</f>
        <v>48149.511104999998</v>
      </c>
      <c r="H42" s="139">
        <f>+H8+H37</f>
        <v>49204.27476</v>
      </c>
      <c r="I42" s="140" t="s">
        <v>25</v>
      </c>
      <c r="J42" s="141" t="s">
        <v>26</v>
      </c>
    </row>
    <row r="43" spans="2:12" s="30" customFormat="1" ht="38.25" customHeight="1" x14ac:dyDescent="0.25">
      <c r="B43" s="113"/>
      <c r="C43" s="142" t="s">
        <v>210</v>
      </c>
      <c r="D43" s="143" t="s">
        <v>211</v>
      </c>
      <c r="E43" s="144">
        <f>+E44+E45+E46</f>
        <v>8926.168939000001</v>
      </c>
      <c r="F43" s="144">
        <f>+F44+F45+F46</f>
        <v>8798.9253660000013</v>
      </c>
      <c r="G43" s="144">
        <f>+G44+G45+G46</f>
        <v>9210.9943649999987</v>
      </c>
      <c r="H43" s="144">
        <f>+H44+H45+H46</f>
        <v>8534.8305309999978</v>
      </c>
      <c r="I43" s="121" t="s">
        <v>212</v>
      </c>
      <c r="J43" s="122" t="s">
        <v>213</v>
      </c>
    </row>
    <row r="44" spans="2:12" s="30" customFormat="1" ht="38.25" customHeight="1" x14ac:dyDescent="0.25">
      <c r="B44" s="113"/>
      <c r="C44" s="118" t="s">
        <v>214</v>
      </c>
      <c r="D44" s="119" t="s">
        <v>215</v>
      </c>
      <c r="E44" s="132">
        <v>8088.4228510000012</v>
      </c>
      <c r="F44" s="132">
        <v>7953.0370830000011</v>
      </c>
      <c r="G44" s="132">
        <v>8360.4166239999995</v>
      </c>
      <c r="H44" s="132">
        <v>7717.1768329999986</v>
      </c>
      <c r="I44" s="121" t="s">
        <v>216</v>
      </c>
      <c r="J44" s="122"/>
    </row>
    <row r="45" spans="2:12" s="30" customFormat="1" ht="151.5" customHeight="1" x14ac:dyDescent="0.25">
      <c r="B45" s="113"/>
      <c r="C45" s="118" t="s">
        <v>217</v>
      </c>
      <c r="D45" s="119" t="s">
        <v>218</v>
      </c>
      <c r="E45" s="128">
        <v>837.74608799999999</v>
      </c>
      <c r="F45" s="128">
        <v>845.888283</v>
      </c>
      <c r="G45" s="128">
        <v>850.57774099999995</v>
      </c>
      <c r="H45" s="128">
        <v>817.65369799999996</v>
      </c>
      <c r="I45" s="121" t="s">
        <v>219</v>
      </c>
      <c r="J45" s="122"/>
    </row>
    <row r="46" spans="2:12" s="30" customFormat="1" ht="50.25" customHeight="1" thickBot="1" x14ac:dyDescent="0.3">
      <c r="B46" s="145"/>
      <c r="C46" s="118" t="s">
        <v>220</v>
      </c>
      <c r="D46" s="119" t="s">
        <v>221</v>
      </c>
      <c r="E46" s="128">
        <v>0</v>
      </c>
      <c r="F46" s="128">
        <v>0</v>
      </c>
      <c r="G46" s="128">
        <v>0</v>
      </c>
      <c r="H46" s="128">
        <v>0</v>
      </c>
      <c r="I46" s="121" t="s">
        <v>222</v>
      </c>
      <c r="J46" s="122"/>
    </row>
    <row r="47" spans="2:12" s="30" customFormat="1" ht="38.25" customHeight="1" x14ac:dyDescent="0.25">
      <c r="B47" s="105" t="s">
        <v>223</v>
      </c>
      <c r="C47" s="146" t="s">
        <v>224</v>
      </c>
      <c r="D47" s="107" t="s">
        <v>225</v>
      </c>
      <c r="E47" s="147">
        <v>298281.62268700002</v>
      </c>
      <c r="F47" s="147">
        <v>302109.55621399998</v>
      </c>
      <c r="G47" s="147">
        <v>303232.74921000004</v>
      </c>
      <c r="H47" s="147">
        <v>298923.00438599999</v>
      </c>
      <c r="I47" s="148" t="s">
        <v>36</v>
      </c>
      <c r="J47" s="149" t="s">
        <v>37</v>
      </c>
    </row>
    <row r="48" spans="2:12" s="30" customFormat="1" ht="38.25" customHeight="1" thickBot="1" x14ac:dyDescent="0.3">
      <c r="B48" s="145"/>
      <c r="C48" s="150" t="s">
        <v>67</v>
      </c>
      <c r="D48" s="151" t="s">
        <v>226</v>
      </c>
      <c r="E48" s="152">
        <v>0</v>
      </c>
      <c r="F48" s="152">
        <v>0</v>
      </c>
      <c r="G48" s="152">
        <v>0</v>
      </c>
      <c r="H48" s="152">
        <v>0</v>
      </c>
      <c r="I48" s="153" t="s">
        <v>227</v>
      </c>
      <c r="J48" s="154"/>
    </row>
    <row r="49" spans="2:11" s="53" customFormat="1" ht="38.25" customHeight="1" x14ac:dyDescent="0.25">
      <c r="B49" s="105" t="s">
        <v>228</v>
      </c>
      <c r="C49" s="155" t="s">
        <v>72</v>
      </c>
      <c r="D49" s="107" t="s">
        <v>229</v>
      </c>
      <c r="E49" s="156">
        <f>+E8/E47</f>
        <v>0.13576401357617038</v>
      </c>
      <c r="F49" s="156">
        <f>+F8/F47</f>
        <v>0.13728913283239583</v>
      </c>
      <c r="G49" s="156">
        <f>+G8/G47</f>
        <v>0.13338906899197847</v>
      </c>
      <c r="H49" s="156">
        <f>+H8/H47</f>
        <v>0.13549599785133482</v>
      </c>
      <c r="I49" s="157" t="s">
        <v>42</v>
      </c>
      <c r="J49" s="158" t="s">
        <v>43</v>
      </c>
      <c r="K49" s="30"/>
    </row>
    <row r="50" spans="2:11" s="30" customFormat="1" ht="38.25" customHeight="1" x14ac:dyDescent="0.25">
      <c r="B50" s="113"/>
      <c r="C50" s="159" t="s">
        <v>74</v>
      </c>
      <c r="D50" s="114" t="s">
        <v>230</v>
      </c>
      <c r="E50" s="160">
        <f>+E42/E47</f>
        <v>0.16160162948617623</v>
      </c>
      <c r="F50" s="160">
        <f>+F42/F47</f>
        <v>0.16279994121788327</v>
      </c>
      <c r="G50" s="160">
        <f>+G42/G47</f>
        <v>0.15878730523151594</v>
      </c>
      <c r="H50" s="160">
        <f>+H42/H47</f>
        <v>0.16460517938747332</v>
      </c>
      <c r="I50" s="161" t="s">
        <v>47</v>
      </c>
      <c r="J50" s="162" t="s">
        <v>43</v>
      </c>
    </row>
    <row r="51" spans="2:11" s="30" customFormat="1" ht="38.25" customHeight="1" thickBot="1" x14ac:dyDescent="0.3">
      <c r="B51" s="145"/>
      <c r="C51" s="163" t="s">
        <v>231</v>
      </c>
      <c r="D51" s="164" t="s">
        <v>232</v>
      </c>
      <c r="E51" s="165">
        <f>+E7/E47</f>
        <v>0.1915269358412601</v>
      </c>
      <c r="F51" s="165">
        <f>+F7/F47</f>
        <v>0.19192489004858915</v>
      </c>
      <c r="G51" s="165">
        <f>+G7/G47</f>
        <v>0.18916329327699263</v>
      </c>
      <c r="H51" s="165">
        <f>+H7/H47</f>
        <v>0.19315711552410786</v>
      </c>
      <c r="I51" s="166" t="s">
        <v>51</v>
      </c>
      <c r="J51" s="167" t="s">
        <v>43</v>
      </c>
    </row>
    <row r="52" spans="2:11" s="53" customFormat="1" ht="38.25" customHeight="1" thickBot="1" x14ac:dyDescent="0.3">
      <c r="B52" s="168" t="s">
        <v>233</v>
      </c>
      <c r="C52" s="169" t="s">
        <v>234</v>
      </c>
      <c r="D52" s="138" t="s">
        <v>235</v>
      </c>
      <c r="E52" s="139">
        <f>E8-E21-E33+MIN(E37+E21-E39-E41+MIN(E43+E39-E46,0),0)</f>
        <v>40495.910272000001</v>
      </c>
      <c r="F52" s="139">
        <f>F8-F21-F33+MIN(F37+F21-F39-F41+MIN(F43+F39-F46,0),0)</f>
        <v>41476.358993000002</v>
      </c>
      <c r="G52" s="139">
        <f>G8-G21-G33+MIN(G37+G21-G39-G41+MIN(G43+G39-G46,0),0)</f>
        <v>40447.934105</v>
      </c>
      <c r="H52" s="139">
        <f>H8-H21-H33+MIN(H37+H21-H39-H41+MIN(H43+H39-H46,0),0)</f>
        <v>40502.870759999998</v>
      </c>
      <c r="I52" s="170" t="s">
        <v>236</v>
      </c>
      <c r="J52" s="171" t="s">
        <v>43</v>
      </c>
      <c r="K52" s="30"/>
    </row>
    <row r="53" spans="2:11" s="53" customFormat="1" ht="38.25" customHeight="1" thickBot="1" x14ac:dyDescent="0.3">
      <c r="B53" s="168" t="s">
        <v>237</v>
      </c>
      <c r="C53" s="169" t="s">
        <v>238</v>
      </c>
      <c r="D53" s="138" t="s">
        <v>239</v>
      </c>
      <c r="E53" s="172">
        <f>E52/(E47-E48)</f>
        <v>0.13576401357617038</v>
      </c>
      <c r="F53" s="172">
        <f>F52/(F47-F48)</f>
        <v>0.13728913283239583</v>
      </c>
      <c r="G53" s="172">
        <f>G52/(G47-G48)</f>
        <v>0.13338906899197847</v>
      </c>
      <c r="H53" s="172">
        <f>H52/(H47-H48)</f>
        <v>0.13549599785133482</v>
      </c>
      <c r="I53" s="173" t="s">
        <v>240</v>
      </c>
      <c r="J53" s="171" t="s">
        <v>43</v>
      </c>
      <c r="K53" s="30"/>
    </row>
    <row r="54" spans="2:11" s="53" customFormat="1" ht="38.25" customHeight="1" thickBot="1" x14ac:dyDescent="0.3">
      <c r="B54" s="105" t="s">
        <v>241</v>
      </c>
      <c r="C54" s="169" t="s">
        <v>242</v>
      </c>
      <c r="D54" s="138" t="s">
        <v>243</v>
      </c>
      <c r="E54" s="174">
        <v>0</v>
      </c>
      <c r="F54" s="174">
        <v>0</v>
      </c>
      <c r="G54" s="174">
        <v>0</v>
      </c>
      <c r="H54" s="174">
        <v>0</v>
      </c>
      <c r="I54" s="140" t="s">
        <v>244</v>
      </c>
      <c r="J54" s="171"/>
      <c r="K54" s="30"/>
    </row>
    <row r="55" spans="2:11" s="30" customFormat="1" ht="38.25" customHeight="1" thickBot="1" x14ac:dyDescent="0.3">
      <c r="B55" s="113"/>
      <c r="C55" s="169" t="s">
        <v>242</v>
      </c>
      <c r="D55" s="138" t="s">
        <v>245</v>
      </c>
      <c r="E55" s="174">
        <v>0</v>
      </c>
      <c r="F55" s="174">
        <v>0</v>
      </c>
      <c r="G55" s="174">
        <v>0</v>
      </c>
      <c r="H55" s="174">
        <v>0</v>
      </c>
      <c r="I55" s="140" t="s">
        <v>246</v>
      </c>
      <c r="J55" s="171"/>
    </row>
    <row r="56" spans="2:11" s="30" customFormat="1" ht="38.25" customHeight="1" thickBot="1" x14ac:dyDescent="0.3">
      <c r="B56" s="113"/>
      <c r="C56" s="169" t="s">
        <v>242</v>
      </c>
      <c r="D56" s="138" t="s">
        <v>247</v>
      </c>
      <c r="E56" s="174">
        <v>0</v>
      </c>
      <c r="F56" s="174">
        <v>0</v>
      </c>
      <c r="G56" s="174">
        <v>0</v>
      </c>
      <c r="H56" s="174">
        <v>0</v>
      </c>
      <c r="I56" s="140" t="s">
        <v>248</v>
      </c>
      <c r="J56" s="171"/>
    </row>
    <row r="57" spans="2:11" s="30" customFormat="1" ht="38.25" customHeight="1" thickBot="1" x14ac:dyDescent="0.3">
      <c r="B57" s="145"/>
      <c r="C57" s="169" t="s">
        <v>242</v>
      </c>
      <c r="D57" s="138" t="s">
        <v>249</v>
      </c>
      <c r="E57" s="174">
        <v>0</v>
      </c>
      <c r="F57" s="174">
        <v>0</v>
      </c>
      <c r="G57" s="174">
        <v>0</v>
      </c>
      <c r="H57" s="174">
        <v>0</v>
      </c>
      <c r="I57" s="140" t="s">
        <v>250</v>
      </c>
      <c r="J57" s="171"/>
    </row>
    <row r="59" spans="2:11" s="30" customFormat="1" ht="13" x14ac:dyDescent="0.25">
      <c r="B59" s="175" t="s">
        <v>251</v>
      </c>
      <c r="C59" s="33"/>
      <c r="E59" s="40"/>
      <c r="F59" s="40"/>
      <c r="G59" s="40"/>
      <c r="H59" s="40"/>
      <c r="I59" s="33"/>
    </row>
    <row r="60" spans="2:11" s="30" customFormat="1" ht="13" x14ac:dyDescent="0.25">
      <c r="B60" s="176" t="s">
        <v>252</v>
      </c>
      <c r="C60" s="33"/>
      <c r="E60" s="40"/>
      <c r="F60" s="40"/>
      <c r="G60" s="40"/>
      <c r="H60" s="40"/>
      <c r="I60" s="33"/>
    </row>
    <row r="61" spans="2:11" s="30" customFormat="1" ht="12.75" customHeight="1" x14ac:dyDescent="0.25">
      <c r="B61" s="177"/>
      <c r="C61" s="177"/>
      <c r="D61" s="177"/>
      <c r="E61" s="177"/>
      <c r="F61" s="177"/>
      <c r="G61" s="177"/>
      <c r="H61" s="177"/>
      <c r="I61" s="177"/>
      <c r="J61" s="177"/>
    </row>
    <row r="62" spans="2:11" s="30" customFormat="1" ht="15.75" customHeight="1" x14ac:dyDescent="0.25">
      <c r="B62" s="177"/>
      <c r="C62" s="177"/>
      <c r="D62" s="177"/>
      <c r="E62" s="177"/>
      <c r="F62" s="177"/>
      <c r="G62" s="177"/>
      <c r="H62" s="177"/>
      <c r="I62" s="177"/>
      <c r="J62" s="177"/>
    </row>
    <row r="63" spans="2:11" s="30" customFormat="1" ht="15.75" customHeight="1" x14ac:dyDescent="0.25">
      <c r="B63" s="177"/>
      <c r="C63" s="177"/>
      <c r="D63" s="177"/>
      <c r="E63" s="177"/>
      <c r="F63" s="177"/>
      <c r="G63" s="177"/>
      <c r="H63" s="177"/>
      <c r="I63" s="177"/>
      <c r="J63" s="177"/>
    </row>
    <row r="64" spans="2:11" s="30" customFormat="1" ht="15.75" customHeight="1" x14ac:dyDescent="0.25">
      <c r="B64" s="178"/>
      <c r="C64" s="179"/>
      <c r="D64" s="176"/>
      <c r="E64" s="180"/>
      <c r="F64" s="180"/>
      <c r="G64" s="180"/>
      <c r="H64" s="180"/>
      <c r="I64" s="179"/>
      <c r="J64" s="176"/>
    </row>
  </sheetData>
  <sheetProtection algorithmName="SHA-512" hashValue="JFXEbmBjKmI6TxbPndfKWODkI4rVovrlt/n8+i1by4hhSk8UAfaZ8xFAftyiZ/mvOXDuGnx4jitkl0hamZaJxg==" saltValue="HbpG43Ztd8+RY7RhkP8Kzg==" spinCount="100000" sheet="1" objects="1" scenarios="1" formatCells="0" formatColumns="0" formatRows="0"/>
  <mergeCells count="5">
    <mergeCell ref="B7:B46"/>
    <mergeCell ref="B47:B48"/>
    <mergeCell ref="B49:B51"/>
    <mergeCell ref="B54:B57"/>
    <mergeCell ref="B61:J63"/>
  </mergeCells>
  <pageMargins left="0.70866141732283472" right="0.70866141732283472" top="0.74803149606299213" bottom="0.74803149606299213" header="0.31496062992125984" footer="0.31496062992125984"/>
  <pageSetup paperSize="9" scale="25" orientation="portrait" r:id="rId1"/>
  <headerFooter>
    <oddHeader>&amp;L&amp;"Aptos"&amp;12&amp;K000000 EBA Regular Use&amp;1#_x000D_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F5F6C-759C-40DE-9C67-38FBD569CF33}">
  <sheetPr>
    <pageSetUpPr fitToPage="1"/>
  </sheetPr>
  <dimension ref="B1:H34"/>
  <sheetViews>
    <sheetView showGridLines="0" zoomScale="90" zoomScaleNormal="90" workbookViewId="0">
      <selection activeCell="B1" sqref="B1:F8"/>
    </sheetView>
  </sheetViews>
  <sheetFormatPr defaultColWidth="32.81640625" defaultRowHeight="24" customHeight="1" x14ac:dyDescent="0.3"/>
  <cols>
    <col min="1" max="1" width="3.453125" style="7" customWidth="1"/>
    <col min="2" max="2" width="103.453125" style="10" customWidth="1"/>
    <col min="3" max="3" width="59.54296875" style="10" customWidth="1"/>
    <col min="4" max="6" width="40" style="10" customWidth="1"/>
    <col min="7" max="7" width="81.54296875" style="7" customWidth="1"/>
    <col min="8" max="8" width="32.81640625" style="15"/>
    <col min="9" max="16384" width="32.81640625" style="7"/>
  </cols>
  <sheetData>
    <row r="1" spans="2:8" s="22" customFormat="1" ht="12.75" customHeight="1" x14ac:dyDescent="0.3">
      <c r="C1" s="26">
        <v>202309</v>
      </c>
      <c r="D1" s="26">
        <v>202312</v>
      </c>
      <c r="E1" s="26">
        <v>202403</v>
      </c>
      <c r="F1" s="26">
        <v>202406</v>
      </c>
      <c r="H1" s="181"/>
    </row>
    <row r="2" spans="2:8" s="7" customFormat="1" ht="35.25" customHeight="1" x14ac:dyDescent="0.3">
      <c r="B2" s="29" t="s">
        <v>1</v>
      </c>
      <c r="C2" s="29"/>
      <c r="D2" s="29"/>
      <c r="E2" s="71"/>
      <c r="F2" s="71"/>
      <c r="H2" s="15"/>
    </row>
    <row r="3" spans="2:8" s="7" customFormat="1" ht="27" customHeight="1" x14ac:dyDescent="0.3">
      <c r="B3" s="31" t="s">
        <v>253</v>
      </c>
      <c r="C3" s="31"/>
      <c r="D3" s="31"/>
      <c r="E3" s="72"/>
      <c r="F3" s="72"/>
      <c r="H3" s="15"/>
    </row>
    <row r="4" spans="2:8" s="7" customFormat="1" ht="27" customHeight="1" x14ac:dyDescent="0.3">
      <c r="B4" s="182" t="str">
        <f>Cover!C5</f>
        <v>Intesa Sanpaolo S.p.A.</v>
      </c>
      <c r="C4" s="182"/>
      <c r="D4" s="182"/>
      <c r="E4" s="183"/>
      <c r="F4" s="183"/>
      <c r="H4" s="15"/>
    </row>
    <row r="5" spans="2:8" s="7" customFormat="1" ht="23.15" customHeight="1" x14ac:dyDescent="0.3">
      <c r="B5" s="184"/>
      <c r="C5" s="10"/>
      <c r="D5" s="10"/>
      <c r="E5" s="10"/>
      <c r="F5" s="10"/>
      <c r="H5" s="15"/>
    </row>
    <row r="6" spans="2:8" s="7" customFormat="1" ht="9" customHeight="1" thickBot="1" x14ac:dyDescent="0.35">
      <c r="B6" s="184"/>
      <c r="C6" s="10"/>
      <c r="D6" s="10"/>
      <c r="E6" s="10"/>
      <c r="F6" s="10"/>
      <c r="H6" s="15"/>
    </row>
    <row r="7" spans="2:8" s="7" customFormat="1" ht="38.25" customHeight="1" thickBot="1" x14ac:dyDescent="0.35">
      <c r="B7" s="185"/>
      <c r="C7" s="186" t="s">
        <v>254</v>
      </c>
      <c r="D7" s="187"/>
      <c r="E7" s="188"/>
      <c r="F7" s="189"/>
      <c r="H7" s="15"/>
    </row>
    <row r="8" spans="2:8" s="7" customFormat="1" ht="38.25" customHeight="1" thickBot="1" x14ac:dyDescent="0.35">
      <c r="B8" s="36" t="s">
        <v>11</v>
      </c>
      <c r="C8" s="37" t="s">
        <v>12</v>
      </c>
      <c r="D8" s="37" t="s">
        <v>13</v>
      </c>
      <c r="E8" s="37" t="s">
        <v>14</v>
      </c>
      <c r="F8" s="37" t="s">
        <v>15</v>
      </c>
      <c r="G8" s="190" t="s">
        <v>16</v>
      </c>
      <c r="H8" s="15"/>
    </row>
    <row r="9" spans="2:8" s="7" customFormat="1" ht="139.5" customHeight="1" x14ac:dyDescent="0.3">
      <c r="B9" s="191" t="s">
        <v>255</v>
      </c>
      <c r="C9" s="192">
        <v>243223.65523799992</v>
      </c>
      <c r="D9" s="192">
        <v>244346.69330999997</v>
      </c>
      <c r="E9" s="192">
        <v>243482.262835</v>
      </c>
      <c r="F9" s="192">
        <v>238023.901373</v>
      </c>
      <c r="G9" s="193" t="s">
        <v>256</v>
      </c>
      <c r="H9" s="194"/>
    </row>
    <row r="10" spans="2:8" s="7" customFormat="1" ht="42" customHeight="1" x14ac:dyDescent="0.3">
      <c r="B10" s="195" t="s">
        <v>257</v>
      </c>
      <c r="C10" s="196">
        <v>75776.238763999994</v>
      </c>
      <c r="D10" s="196">
        <v>74364.729153000007</v>
      </c>
      <c r="E10" s="196">
        <v>71976.622756000012</v>
      </c>
      <c r="F10" s="196">
        <v>72986.463580000011</v>
      </c>
      <c r="G10" s="197" t="s">
        <v>258</v>
      </c>
      <c r="H10" s="194"/>
    </row>
    <row r="11" spans="2:8" s="7" customFormat="1" ht="42" customHeight="1" x14ac:dyDescent="0.3">
      <c r="B11" s="195" t="s">
        <v>259</v>
      </c>
      <c r="C11" s="196">
        <v>751.09801899999991</v>
      </c>
      <c r="D11" s="196">
        <v>728.13431400000002</v>
      </c>
      <c r="E11" s="196">
        <v>771.84986800000001</v>
      </c>
      <c r="F11" s="196">
        <v>794.86789399999998</v>
      </c>
      <c r="G11" s="197" t="s">
        <v>260</v>
      </c>
      <c r="H11" s="194"/>
    </row>
    <row r="12" spans="2:8" s="7" customFormat="1" ht="42" customHeight="1" x14ac:dyDescent="0.3">
      <c r="B12" s="195" t="s">
        <v>261</v>
      </c>
      <c r="C12" s="196">
        <v>135814.516844</v>
      </c>
      <c r="D12" s="196">
        <v>136848.89163900001</v>
      </c>
      <c r="E12" s="196">
        <v>137421.71339000002</v>
      </c>
      <c r="F12" s="196">
        <v>131918.62755599999</v>
      </c>
      <c r="G12" s="197" t="s">
        <v>262</v>
      </c>
      <c r="H12" s="194"/>
    </row>
    <row r="13" spans="2:8" s="7" customFormat="1" ht="42" customHeight="1" x14ac:dyDescent="0.3">
      <c r="B13" s="195" t="s">
        <v>263</v>
      </c>
      <c r="C13" s="196">
        <v>30881.801610999999</v>
      </c>
      <c r="D13" s="196">
        <v>32404.938203000002</v>
      </c>
      <c r="E13" s="196">
        <v>33312.076821000002</v>
      </c>
      <c r="F13" s="196">
        <v>32323.942343999999</v>
      </c>
      <c r="G13" s="197" t="s">
        <v>264</v>
      </c>
      <c r="H13" s="194"/>
    </row>
    <row r="14" spans="2:8" s="7" customFormat="1" ht="42" customHeight="1" x14ac:dyDescent="0.3">
      <c r="B14" s="198" t="s">
        <v>265</v>
      </c>
      <c r="C14" s="199">
        <v>4237.4394419999999</v>
      </c>
      <c r="D14" s="199">
        <v>4470.2261410000001</v>
      </c>
      <c r="E14" s="199">
        <v>4638.0471120000002</v>
      </c>
      <c r="F14" s="199">
        <v>4620.568867</v>
      </c>
      <c r="G14" s="197" t="s">
        <v>266</v>
      </c>
      <c r="H14" s="194"/>
    </row>
    <row r="15" spans="2:8" s="7" customFormat="1" ht="42" customHeight="1" x14ac:dyDescent="0.3">
      <c r="B15" s="200" t="s">
        <v>267</v>
      </c>
      <c r="C15" s="196">
        <v>934.04181100000005</v>
      </c>
      <c r="D15" s="196">
        <v>916.59838300000001</v>
      </c>
      <c r="E15" s="196">
        <v>919.16087400000004</v>
      </c>
      <c r="F15" s="196">
        <v>657.35842000000002</v>
      </c>
      <c r="G15" s="197" t="s">
        <v>268</v>
      </c>
      <c r="H15" s="194"/>
    </row>
    <row r="16" spans="2:8" s="7" customFormat="1" ht="42" customHeight="1" x14ac:dyDescent="0.3">
      <c r="B16" s="198" t="s">
        <v>269</v>
      </c>
      <c r="C16" s="196">
        <v>0</v>
      </c>
      <c r="D16" s="196">
        <v>0</v>
      </c>
      <c r="E16" s="196">
        <v>0</v>
      </c>
      <c r="F16" s="196">
        <v>0</v>
      </c>
      <c r="G16" s="197" t="s">
        <v>270</v>
      </c>
      <c r="H16" s="194"/>
    </row>
    <row r="17" spans="2:8" s="7" customFormat="1" ht="60" customHeight="1" x14ac:dyDescent="0.3">
      <c r="B17" s="198" t="s">
        <v>271</v>
      </c>
      <c r="C17" s="196">
        <v>9784.2022860000015</v>
      </c>
      <c r="D17" s="196">
        <v>10362.478591999999</v>
      </c>
      <c r="E17" s="196">
        <v>9874.2665550000002</v>
      </c>
      <c r="F17" s="196">
        <v>9754.0210669999997</v>
      </c>
      <c r="G17" s="197" t="s">
        <v>272</v>
      </c>
      <c r="H17" s="194"/>
    </row>
    <row r="18" spans="2:8" s="7" customFormat="1" ht="42" customHeight="1" x14ac:dyDescent="0.3">
      <c r="B18" s="198" t="s">
        <v>273</v>
      </c>
      <c r="C18" s="196">
        <v>13583.074145</v>
      </c>
      <c r="D18" s="196">
        <v>12606.694249999999</v>
      </c>
      <c r="E18" s="196">
        <v>14872.844169999998</v>
      </c>
      <c r="F18" s="196">
        <v>15385.067982000002</v>
      </c>
      <c r="G18" s="197" t="s">
        <v>274</v>
      </c>
      <c r="H18" s="194"/>
    </row>
    <row r="19" spans="2:8" s="7" customFormat="1" ht="42" customHeight="1" x14ac:dyDescent="0.3">
      <c r="B19" s="195" t="s">
        <v>257</v>
      </c>
      <c r="C19" s="196">
        <v>2620.7549949999998</v>
      </c>
      <c r="D19" s="196">
        <v>3431.7465750000001</v>
      </c>
      <c r="E19" s="196">
        <v>3767.851482</v>
      </c>
      <c r="F19" s="196">
        <v>4557.647919</v>
      </c>
      <c r="G19" s="197" t="s">
        <v>275</v>
      </c>
      <c r="H19" s="194"/>
    </row>
    <row r="20" spans="2:8" s="7" customFormat="1" ht="42" customHeight="1" x14ac:dyDescent="0.3">
      <c r="B20" s="195" t="s">
        <v>276</v>
      </c>
      <c r="C20" s="196">
        <v>10962.319150000001</v>
      </c>
      <c r="D20" s="196">
        <v>9174.9476749999994</v>
      </c>
      <c r="E20" s="196">
        <v>11104.992688</v>
      </c>
      <c r="F20" s="196">
        <v>10827.420063</v>
      </c>
      <c r="G20" s="197" t="s">
        <v>277</v>
      </c>
      <c r="H20" s="194"/>
    </row>
    <row r="21" spans="2:8" s="7" customFormat="1" ht="92.5" customHeight="1" x14ac:dyDescent="0.3">
      <c r="B21" s="195" t="s">
        <v>278</v>
      </c>
      <c r="C21" s="196">
        <v>409.52022499999998</v>
      </c>
      <c r="D21" s="196">
        <v>420.88923749999998</v>
      </c>
      <c r="E21" s="196">
        <v>402.27035000000006</v>
      </c>
      <c r="F21" s="196">
        <v>388.0521</v>
      </c>
      <c r="G21" s="197" t="s">
        <v>279</v>
      </c>
      <c r="H21" s="194"/>
    </row>
    <row r="22" spans="2:8" s="7" customFormat="1" ht="42" customHeight="1" x14ac:dyDescent="0.3">
      <c r="B22" s="198" t="s">
        <v>280</v>
      </c>
      <c r="C22" s="196">
        <v>0</v>
      </c>
      <c r="D22" s="196">
        <v>0</v>
      </c>
      <c r="E22" s="196">
        <v>0</v>
      </c>
      <c r="F22" s="196">
        <v>0</v>
      </c>
      <c r="G22" s="197" t="s">
        <v>281</v>
      </c>
      <c r="H22" s="194"/>
    </row>
    <row r="23" spans="2:8" s="7" customFormat="1" ht="42" customHeight="1" x14ac:dyDescent="0.3">
      <c r="B23" s="198" t="s">
        <v>282</v>
      </c>
      <c r="C23" s="196">
        <v>26489.709475</v>
      </c>
      <c r="D23" s="196">
        <v>28471.220175999999</v>
      </c>
      <c r="E23" s="196">
        <v>28471.220175999999</v>
      </c>
      <c r="F23" s="196">
        <v>29549.746464</v>
      </c>
      <c r="G23" s="197" t="s">
        <v>283</v>
      </c>
      <c r="H23" s="194"/>
    </row>
    <row r="24" spans="2:8" s="7" customFormat="1" ht="42" customHeight="1" x14ac:dyDescent="0.3">
      <c r="B24" s="195" t="s">
        <v>284</v>
      </c>
      <c r="C24" s="196">
        <v>862.37954999999999</v>
      </c>
      <c r="D24" s="196">
        <v>800.5095</v>
      </c>
      <c r="E24" s="196">
        <v>800.5095</v>
      </c>
      <c r="F24" s="196">
        <v>968.69346299999995</v>
      </c>
      <c r="G24" s="197" t="s">
        <v>285</v>
      </c>
      <c r="H24" s="194"/>
    </row>
    <row r="25" spans="2:8" s="7" customFormat="1" ht="42" customHeight="1" x14ac:dyDescent="0.3">
      <c r="B25" s="195" t="s">
        <v>286</v>
      </c>
      <c r="C25" s="196">
        <v>2592.800925</v>
      </c>
      <c r="D25" s="196">
        <v>3153.2834630000002</v>
      </c>
      <c r="E25" s="196">
        <v>3153.2834630000002</v>
      </c>
      <c r="F25" s="196">
        <v>3153.2834630000002</v>
      </c>
      <c r="G25" s="197" t="s">
        <v>287</v>
      </c>
      <c r="H25" s="194"/>
    </row>
    <row r="26" spans="2:8" s="7" customFormat="1" ht="42" customHeight="1" x14ac:dyDescent="0.3">
      <c r="B26" s="195" t="s">
        <v>288</v>
      </c>
      <c r="C26" s="196">
        <v>23034.528999999999</v>
      </c>
      <c r="D26" s="196">
        <v>24517.427212999999</v>
      </c>
      <c r="E26" s="196">
        <v>24517.427212999999</v>
      </c>
      <c r="F26" s="196">
        <v>25427.769538</v>
      </c>
      <c r="G26" s="197" t="s">
        <v>289</v>
      </c>
      <c r="H26" s="194"/>
    </row>
    <row r="27" spans="2:8" s="7" customFormat="1" ht="42" customHeight="1" x14ac:dyDescent="0.3">
      <c r="B27" s="198" t="s">
        <v>290</v>
      </c>
      <c r="C27" s="196">
        <v>29.500288000000001</v>
      </c>
      <c r="D27" s="196">
        <v>935.64536299999997</v>
      </c>
      <c r="E27" s="196">
        <v>974.94748800000002</v>
      </c>
      <c r="F27" s="196">
        <v>932.34021299999995</v>
      </c>
      <c r="G27" s="197" t="s">
        <v>291</v>
      </c>
      <c r="H27" s="194"/>
    </row>
    <row r="28" spans="2:8" s="7" customFormat="1" ht="42" customHeight="1" thickBot="1" x14ac:dyDescent="0.35">
      <c r="B28" s="201" t="s">
        <v>292</v>
      </c>
      <c r="C28" s="202">
        <f>+C9+C14+C15+C16+C17+C18+C22+C23++C27</f>
        <v>298281.62268499989</v>
      </c>
      <c r="D28" s="202">
        <f>+D9+D14+D15+D16+D17+D18+D22+D23++D27</f>
        <v>302109.55621499993</v>
      </c>
      <c r="E28" s="202">
        <f>+E9+E14+E15+E16+E17+E18+E22+E23++E27</f>
        <v>303232.74920999998</v>
      </c>
      <c r="F28" s="202">
        <f>+F9+F14+F15+F16+F17+F18+F22+F23++F27</f>
        <v>298923.00438600004</v>
      </c>
      <c r="G28" s="203"/>
      <c r="H28" s="194"/>
    </row>
    <row r="29" spans="2:8" s="7" customFormat="1" ht="18.75" customHeight="1" x14ac:dyDescent="0.3">
      <c r="B29" s="204" t="s">
        <v>293</v>
      </c>
      <c r="C29" s="10"/>
      <c r="D29" s="10"/>
      <c r="E29" s="205"/>
      <c r="F29" s="10"/>
      <c r="H29" s="15"/>
    </row>
    <row r="30" spans="2:8" s="7" customFormat="1" ht="18.75" customHeight="1" x14ac:dyDescent="0.3">
      <c r="B30" s="204" t="s">
        <v>294</v>
      </c>
      <c r="C30" s="10"/>
      <c r="D30" s="204"/>
      <c r="E30" s="10"/>
      <c r="F30" s="204"/>
      <c r="G30" s="204"/>
      <c r="H30" s="15"/>
    </row>
    <row r="31" spans="2:8" s="7" customFormat="1" ht="18.75" customHeight="1" x14ac:dyDescent="0.3">
      <c r="B31" s="206"/>
      <c r="C31" s="206"/>
      <c r="D31" s="206"/>
      <c r="E31" s="206"/>
      <c r="F31" s="206"/>
      <c r="G31" s="206"/>
      <c r="H31" s="15"/>
    </row>
    <row r="32" spans="2:8" s="7" customFormat="1" ht="18.75" customHeight="1" x14ac:dyDescent="0.3">
      <c r="B32" s="206"/>
      <c r="C32" s="206"/>
      <c r="D32" s="206"/>
      <c r="E32" s="206"/>
      <c r="F32" s="206"/>
      <c r="G32" s="206"/>
      <c r="H32" s="15"/>
    </row>
    <row r="33" spans="2:7" s="15" customFormat="1" ht="18.75" customHeight="1" x14ac:dyDescent="0.3">
      <c r="B33" s="206"/>
      <c r="C33" s="206"/>
      <c r="D33" s="206"/>
      <c r="E33" s="206"/>
      <c r="F33" s="206"/>
      <c r="G33" s="206"/>
    </row>
    <row r="34" spans="2:7" s="15" customFormat="1" ht="18.75" customHeight="1" x14ac:dyDescent="0.3">
      <c r="B34" s="10"/>
      <c r="C34" s="10"/>
      <c r="D34" s="10"/>
      <c r="E34" s="10"/>
      <c r="F34" s="10"/>
      <c r="G34" s="7"/>
    </row>
  </sheetData>
  <sheetProtection algorithmName="SHA-512" hashValue="bkEH/qUOpXJJbJsxpUm+PIl6IFddMFAb3fVNPXoWouFXk+b2t5/OciB5ZeCHjv/LU8yY7jVRT+tfCRNwA4owjw==" saltValue="ZmJJlpGKZL/nFDibclkQmA==" spinCount="100000" sheet="1" objects="1" scenarios="1" formatCells="0" formatColumns="0" formatRows="0"/>
  <mergeCells count="5">
    <mergeCell ref="B2:D2"/>
    <mergeCell ref="B3:D3"/>
    <mergeCell ref="B4:D4"/>
    <mergeCell ref="C7:F7"/>
    <mergeCell ref="B31:G33"/>
  </mergeCells>
  <pageMargins left="0.70866141732283472" right="0.70866141732283472" top="0.74803149606299213" bottom="0.74803149606299213" header="0.31496062992125984" footer="0.31496062992125984"/>
  <pageSetup paperSize="9" scale="36" orientation="landscape" r:id="rId1"/>
  <headerFooter>
    <oddHeader>&amp;L&amp;"Aptos"&amp;12&amp;K000000 EBA Regular Use&amp;1#_x000D_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4B87-0CA4-49F5-93ED-A26C1CC41A40}">
  <sheetPr>
    <pageSetUpPr fitToPage="1"/>
  </sheetPr>
  <dimension ref="B1:F57"/>
  <sheetViews>
    <sheetView showGridLines="0" zoomScaleNormal="100" zoomScaleSheetLayoutView="70" workbookViewId="0">
      <selection sqref="A1:XFD8"/>
    </sheetView>
  </sheetViews>
  <sheetFormatPr defaultColWidth="9.1796875" defaultRowHeight="13" x14ac:dyDescent="0.3"/>
  <cols>
    <col min="1" max="1" width="2.54296875" style="7" customWidth="1"/>
    <col min="2" max="2" width="128.453125" style="7" customWidth="1"/>
    <col min="3" max="6" width="65.453125" style="7" customWidth="1"/>
    <col min="7" max="16384" width="9.1796875" style="7"/>
  </cols>
  <sheetData>
    <row r="1" spans="2:6" s="22" customFormat="1" ht="14.5" x14ac:dyDescent="0.35">
      <c r="B1" s="207"/>
      <c r="C1" s="26">
        <v>202309</v>
      </c>
      <c r="D1" s="26">
        <v>202312</v>
      </c>
      <c r="E1" s="26">
        <v>202403</v>
      </c>
      <c r="F1" s="26">
        <v>202406</v>
      </c>
    </row>
    <row r="2" spans="2:6" s="7" customFormat="1" ht="26" x14ac:dyDescent="0.3">
      <c r="B2" s="29" t="s">
        <v>1</v>
      </c>
      <c r="C2" s="29"/>
      <c r="D2" s="29"/>
      <c r="E2" s="71"/>
      <c r="F2" s="71"/>
    </row>
    <row r="3" spans="2:6" s="7" customFormat="1" ht="20.25" customHeight="1" x14ac:dyDescent="0.3">
      <c r="B3" s="208" t="s">
        <v>295</v>
      </c>
      <c r="C3" s="208"/>
      <c r="D3" s="208"/>
      <c r="E3" s="209"/>
      <c r="F3" s="209"/>
    </row>
    <row r="4" spans="2:6" s="7" customFormat="1" ht="18" customHeight="1" x14ac:dyDescent="0.3">
      <c r="B4" s="210" t="str">
        <f>Cover!C5</f>
        <v>Intesa Sanpaolo S.p.A.</v>
      </c>
      <c r="C4" s="210"/>
      <c r="D4" s="210"/>
      <c r="E4" s="211"/>
      <c r="F4" s="211"/>
    </row>
    <row r="5" spans="2:6" s="7" customFormat="1" x14ac:dyDescent="0.3">
      <c r="B5" s="212"/>
      <c r="C5" s="213"/>
      <c r="D5" s="213"/>
      <c r="E5" s="213"/>
      <c r="F5" s="213"/>
    </row>
    <row r="6" spans="2:6" s="7" customFormat="1" x14ac:dyDescent="0.3">
      <c r="C6" s="213"/>
      <c r="D6" s="213"/>
      <c r="E6" s="213"/>
      <c r="F6" s="213"/>
    </row>
    <row r="7" spans="2:6" s="7" customFormat="1" ht="12.75" customHeight="1" thickBot="1" x14ac:dyDescent="0.35">
      <c r="C7" s="214"/>
      <c r="D7" s="214"/>
    </row>
    <row r="8" spans="2:6" s="7" customFormat="1" ht="27.75" customHeight="1" thickBot="1" x14ac:dyDescent="0.35">
      <c r="B8" s="215" t="s">
        <v>296</v>
      </c>
      <c r="C8" s="37" t="s">
        <v>12</v>
      </c>
      <c r="D8" s="37" t="s">
        <v>13</v>
      </c>
      <c r="E8" s="37" t="s">
        <v>14</v>
      </c>
      <c r="F8" s="37" t="s">
        <v>15</v>
      </c>
    </row>
    <row r="9" spans="2:6" s="7" customFormat="1" ht="18" customHeight="1" x14ac:dyDescent="0.3">
      <c r="B9" s="216" t="s">
        <v>297</v>
      </c>
      <c r="C9" s="217">
        <v>21435.014431</v>
      </c>
      <c r="D9" s="217">
        <v>29976.445648000001</v>
      </c>
      <c r="E9" s="217">
        <v>8498.0298889999995</v>
      </c>
      <c r="F9" s="217">
        <v>16681.761373000001</v>
      </c>
    </row>
    <row r="10" spans="2:6" s="7" customFormat="1" ht="18" customHeight="1" x14ac:dyDescent="0.3">
      <c r="B10" s="195" t="s">
        <v>298</v>
      </c>
      <c r="C10" s="217">
        <v>2420.1098900000002</v>
      </c>
      <c r="D10" s="217">
        <v>3421.904751</v>
      </c>
      <c r="E10" s="217">
        <v>1066.2372769999999</v>
      </c>
      <c r="F10" s="217">
        <v>2196.5764989999998</v>
      </c>
    </row>
    <row r="11" spans="2:6" s="7" customFormat="1" ht="18" customHeight="1" x14ac:dyDescent="0.3">
      <c r="B11" s="195" t="s">
        <v>299</v>
      </c>
      <c r="C11" s="217">
        <v>13509.832553</v>
      </c>
      <c r="D11" s="217">
        <v>18740.513548000003</v>
      </c>
      <c r="E11" s="217">
        <v>5072.0211600000002</v>
      </c>
      <c r="F11" s="217">
        <v>10125.781032000001</v>
      </c>
    </row>
    <row r="12" spans="2:6" s="7" customFormat="1" ht="18" customHeight="1" x14ac:dyDescent="0.3">
      <c r="B12" s="200" t="s">
        <v>300</v>
      </c>
      <c r="C12" s="217">
        <v>10746.041931</v>
      </c>
      <c r="D12" s="217">
        <v>15292.526190000002</v>
      </c>
      <c r="E12" s="217">
        <v>4562.6423109999996</v>
      </c>
      <c r="F12" s="217">
        <v>8736.7465479999992</v>
      </c>
    </row>
    <row r="13" spans="2:6" s="7" customFormat="1" ht="18" customHeight="1" x14ac:dyDescent="0.3">
      <c r="B13" s="195" t="s">
        <v>301</v>
      </c>
      <c r="C13" s="217">
        <v>5921.7397030000011</v>
      </c>
      <c r="D13" s="217">
        <v>8333.0503640000006</v>
      </c>
      <c r="E13" s="217">
        <v>2318.9657809999999</v>
      </c>
      <c r="F13" s="217">
        <v>4314.7823109999999</v>
      </c>
    </row>
    <row r="14" spans="2:6" s="7" customFormat="1" ht="18" customHeight="1" x14ac:dyDescent="0.3">
      <c r="B14" s="195" t="s">
        <v>302</v>
      </c>
      <c r="C14" s="217">
        <v>2109.3960590000002</v>
      </c>
      <c r="D14" s="217">
        <v>3056.6352489999999</v>
      </c>
      <c r="E14" s="217">
        <v>1033.483287</v>
      </c>
      <c r="F14" s="217">
        <v>2141.494001</v>
      </c>
    </row>
    <row r="15" spans="2:6" s="7" customFormat="1" ht="18" customHeight="1" x14ac:dyDescent="0.3">
      <c r="B15" s="218" t="s">
        <v>303</v>
      </c>
      <c r="C15" s="217">
        <v>0</v>
      </c>
      <c r="D15" s="217">
        <v>0</v>
      </c>
      <c r="E15" s="217">
        <v>0</v>
      </c>
      <c r="F15" s="217">
        <v>0</v>
      </c>
    </row>
    <row r="16" spans="2:6" s="7" customFormat="1" ht="18" customHeight="1" x14ac:dyDescent="0.3">
      <c r="B16" s="200" t="s">
        <v>304</v>
      </c>
      <c r="C16" s="217">
        <v>159.381978</v>
      </c>
      <c r="D16" s="217">
        <v>207.94333900000001</v>
      </c>
      <c r="E16" s="217">
        <v>62.688543000000003</v>
      </c>
      <c r="F16" s="217">
        <v>167.88124300000001</v>
      </c>
    </row>
    <row r="17" spans="2:6" s="7" customFormat="1" ht="18" customHeight="1" x14ac:dyDescent="0.3">
      <c r="B17" s="200" t="s">
        <v>305</v>
      </c>
      <c r="C17" s="217">
        <v>6450.8835480000007</v>
      </c>
      <c r="D17" s="217">
        <v>8579.8553140000004</v>
      </c>
      <c r="E17" s="217">
        <v>2275.5303979999999</v>
      </c>
      <c r="F17" s="217">
        <v>4661.42562</v>
      </c>
    </row>
    <row r="18" spans="2:6" s="7" customFormat="1" ht="33.75" customHeight="1" x14ac:dyDescent="0.3">
      <c r="B18" s="200" t="s">
        <v>306</v>
      </c>
      <c r="C18" s="199">
        <v>601.86087499999996</v>
      </c>
      <c r="D18" s="199">
        <v>500.81136800000002</v>
      </c>
      <c r="E18" s="199">
        <v>210.18291199999999</v>
      </c>
      <c r="F18" s="199">
        <v>278.99639000000002</v>
      </c>
    </row>
    <row r="19" spans="2:6" s="7" customFormat="1" ht="18" customHeight="1" x14ac:dyDescent="0.3">
      <c r="B19" s="200" t="s">
        <v>307</v>
      </c>
      <c r="C19" s="217">
        <v>-723.05346799999995</v>
      </c>
      <c r="D19" s="217">
        <v>489.08209900000003</v>
      </c>
      <c r="E19" s="217">
        <v>3.5688059999999999</v>
      </c>
      <c r="F19" s="217">
        <v>192.46269899999999</v>
      </c>
    </row>
    <row r="20" spans="2:6" s="7" customFormat="1" ht="18" customHeight="1" x14ac:dyDescent="0.3">
      <c r="B20" s="200" t="s">
        <v>308</v>
      </c>
      <c r="C20" s="217">
        <v>-46.482705000000003</v>
      </c>
      <c r="D20" s="217">
        <v>-826.15522899999996</v>
      </c>
      <c r="E20" s="217">
        <v>-319.73335000000003</v>
      </c>
      <c r="F20" s="217">
        <v>-274.483362</v>
      </c>
    </row>
    <row r="21" spans="2:6" s="7" customFormat="1" ht="18" customHeight="1" x14ac:dyDescent="0.3">
      <c r="B21" s="200" t="s">
        <v>309</v>
      </c>
      <c r="C21" s="217">
        <v>-28.365468</v>
      </c>
      <c r="D21" s="217">
        <v>-58.421978000000003</v>
      </c>
      <c r="E21" s="217">
        <v>2.2631619999999999</v>
      </c>
      <c r="F21" s="217">
        <v>-5.0853669999999997</v>
      </c>
    </row>
    <row r="22" spans="2:6" s="7" customFormat="1" ht="18" customHeight="1" x14ac:dyDescent="0.3">
      <c r="B22" s="200" t="s">
        <v>310</v>
      </c>
      <c r="C22" s="217">
        <v>666.71143700000005</v>
      </c>
      <c r="D22" s="217">
        <v>108.167738</v>
      </c>
      <c r="E22" s="217">
        <v>184.31653</v>
      </c>
      <c r="F22" s="217">
        <v>-147.52484200000001</v>
      </c>
    </row>
    <row r="23" spans="2:6" s="7" customFormat="1" ht="18" customHeight="1" thickBot="1" x14ac:dyDescent="0.35">
      <c r="B23" s="219" t="s">
        <v>311</v>
      </c>
      <c r="C23" s="220">
        <v>686.53612900000007</v>
      </c>
      <c r="D23" s="220">
        <v>872.6739980000001</v>
      </c>
      <c r="E23" s="220">
        <v>283.82741099999998</v>
      </c>
      <c r="F23" s="220">
        <v>417.64171299999998</v>
      </c>
    </row>
    <row r="24" spans="2:6" s="7" customFormat="1" ht="18" customHeight="1" thickBot="1" x14ac:dyDescent="0.35">
      <c r="B24" s="221" t="s">
        <v>312</v>
      </c>
      <c r="C24" s="222">
        <v>18456.444825999999</v>
      </c>
      <c r="D24" s="222">
        <v>24557.876107</v>
      </c>
      <c r="E24" s="222">
        <v>6638.0319900000004</v>
      </c>
      <c r="F24" s="222">
        <v>13236.328919</v>
      </c>
    </row>
    <row r="25" spans="2:6" s="7" customFormat="1" ht="18" customHeight="1" x14ac:dyDescent="0.3">
      <c r="B25" s="223" t="s">
        <v>313</v>
      </c>
      <c r="C25" s="224">
        <v>7633.0789919999997</v>
      </c>
      <c r="D25" s="224">
        <v>11050.602134000002</v>
      </c>
      <c r="E25" s="224">
        <v>2533.1981350000001</v>
      </c>
      <c r="F25" s="224">
        <v>5138.6217270000006</v>
      </c>
    </row>
    <row r="26" spans="2:6" s="7" customFormat="1" ht="18" customHeight="1" x14ac:dyDescent="0.3">
      <c r="B26" s="223" t="s">
        <v>314</v>
      </c>
      <c r="C26" s="224">
        <v>743.52429500000005</v>
      </c>
      <c r="D26" s="224">
        <v>720.246577</v>
      </c>
      <c r="E26" s="224">
        <v>365.568241</v>
      </c>
      <c r="F26" s="224">
        <v>364.86521499999998</v>
      </c>
    </row>
    <row r="27" spans="2:6" s="7" customFormat="1" ht="18" customHeight="1" x14ac:dyDescent="0.3">
      <c r="B27" s="200" t="s">
        <v>315</v>
      </c>
      <c r="C27" s="217">
        <v>1148.5647489999999</v>
      </c>
      <c r="D27" s="217">
        <v>1595.125153</v>
      </c>
      <c r="E27" s="217">
        <v>426.19815699999998</v>
      </c>
      <c r="F27" s="217">
        <v>804.16235600000005</v>
      </c>
    </row>
    <row r="28" spans="2:6" s="7" customFormat="1" ht="18" customHeight="1" x14ac:dyDescent="0.3">
      <c r="B28" s="200" t="s">
        <v>316</v>
      </c>
      <c r="C28" s="217">
        <v>11.046087</v>
      </c>
      <c r="D28" s="217">
        <v>-29.142075999999999</v>
      </c>
      <c r="E28" s="217">
        <v>0.37896600000000003</v>
      </c>
      <c r="F28" s="217">
        <v>-6.5418789999999998</v>
      </c>
    </row>
    <row r="29" spans="2:6" s="7" customFormat="1" ht="18" customHeight="1" x14ac:dyDescent="0.3">
      <c r="B29" s="200" t="s">
        <v>317</v>
      </c>
      <c r="C29" s="217">
        <v>183.825884</v>
      </c>
      <c r="D29" s="217">
        <v>322.68450899999999</v>
      </c>
      <c r="E29" s="217">
        <v>56.890804000000003</v>
      </c>
      <c r="F29" s="217">
        <v>165.03267199999999</v>
      </c>
    </row>
    <row r="30" spans="2:6" s="7" customFormat="1" ht="18" customHeight="1" x14ac:dyDescent="0.3">
      <c r="B30" s="195" t="s">
        <v>318</v>
      </c>
      <c r="C30" s="217">
        <v>0</v>
      </c>
      <c r="D30" s="217">
        <v>0</v>
      </c>
      <c r="E30" s="217">
        <v>0</v>
      </c>
      <c r="F30" s="217">
        <v>0</v>
      </c>
    </row>
    <row r="31" spans="2:6" s="7" customFormat="1" ht="18" customHeight="1" x14ac:dyDescent="0.3">
      <c r="B31" s="195" t="s">
        <v>319</v>
      </c>
      <c r="C31" s="217">
        <v>-36.268549</v>
      </c>
      <c r="D31" s="217">
        <v>-50.114924999999999</v>
      </c>
      <c r="E31" s="217">
        <v>-28.327237</v>
      </c>
      <c r="F31" s="217">
        <v>-31.909165000000002</v>
      </c>
    </row>
    <row r="32" spans="2:6" s="7" customFormat="1" ht="18" customHeight="1" x14ac:dyDescent="0.3">
      <c r="B32" s="195" t="s">
        <v>320</v>
      </c>
      <c r="C32" s="217">
        <v>220.09443300000001</v>
      </c>
      <c r="D32" s="217">
        <v>372.79943400000002</v>
      </c>
      <c r="E32" s="217">
        <v>85.218040999999999</v>
      </c>
      <c r="F32" s="217">
        <v>196.94183699999999</v>
      </c>
    </row>
    <row r="33" spans="2:6" s="7" customFormat="1" ht="31.9" customHeight="1" x14ac:dyDescent="0.3">
      <c r="B33" s="225" t="s">
        <v>321</v>
      </c>
      <c r="C33" s="199">
        <v>0</v>
      </c>
      <c r="D33" s="199">
        <v>-88.638162000000008</v>
      </c>
      <c r="E33" s="199">
        <v>0</v>
      </c>
      <c r="F33" s="199">
        <v>0</v>
      </c>
    </row>
    <row r="34" spans="2:6" s="7" customFormat="1" ht="31.9" customHeight="1" x14ac:dyDescent="0.3">
      <c r="B34" s="225" t="s">
        <v>322</v>
      </c>
      <c r="C34" s="199">
        <v>0</v>
      </c>
      <c r="D34" s="199">
        <v>0</v>
      </c>
      <c r="E34" s="199">
        <v>0</v>
      </c>
      <c r="F34" s="199">
        <v>0</v>
      </c>
    </row>
    <row r="35" spans="2:6" s="7" customFormat="1" ht="18" customHeight="1" x14ac:dyDescent="0.3">
      <c r="B35" s="226" t="s">
        <v>323</v>
      </c>
      <c r="C35" s="217">
        <v>0</v>
      </c>
      <c r="D35" s="217">
        <v>0</v>
      </c>
      <c r="E35" s="217">
        <v>0</v>
      </c>
      <c r="F35" s="217">
        <v>0</v>
      </c>
    </row>
    <row r="36" spans="2:6" s="7" customFormat="1" ht="18" customHeight="1" x14ac:dyDescent="0.3">
      <c r="B36" s="198" t="s">
        <v>324</v>
      </c>
      <c r="C36" s="217">
        <v>957.08166900000003</v>
      </c>
      <c r="D36" s="217">
        <v>1376.982896</v>
      </c>
      <c r="E36" s="217">
        <v>258.551311</v>
      </c>
      <c r="F36" s="217">
        <v>590.49234000000001</v>
      </c>
    </row>
    <row r="37" spans="2:6" s="7" customFormat="1" ht="18" customHeight="1" x14ac:dyDescent="0.3">
      <c r="B37" s="195" t="s">
        <v>325</v>
      </c>
      <c r="C37" s="199">
        <v>19.648457000000001</v>
      </c>
      <c r="D37" s="199">
        <v>28.093547000000001</v>
      </c>
      <c r="E37" s="199">
        <v>-1.9589430000000001</v>
      </c>
      <c r="F37" s="199">
        <v>-5.2094149999999999</v>
      </c>
    </row>
    <row r="38" spans="2:6" s="7" customFormat="1" ht="18" customHeight="1" x14ac:dyDescent="0.3">
      <c r="B38" s="195" t="s">
        <v>326</v>
      </c>
      <c r="C38" s="199">
        <v>937.43321200000003</v>
      </c>
      <c r="D38" s="199">
        <v>1348.889349</v>
      </c>
      <c r="E38" s="199">
        <v>260.51025399999997</v>
      </c>
      <c r="F38" s="199">
        <v>595.70175500000005</v>
      </c>
    </row>
    <row r="39" spans="2:6" s="7" customFormat="1" ht="33" customHeight="1" x14ac:dyDescent="0.3">
      <c r="B39" s="198" t="s">
        <v>327</v>
      </c>
      <c r="C39" s="199">
        <v>47.776234000000002</v>
      </c>
      <c r="D39" s="199">
        <v>115.915724</v>
      </c>
      <c r="E39" s="199">
        <v>0.22400900000000001</v>
      </c>
      <c r="F39" s="199">
        <v>1.5098610000000001</v>
      </c>
    </row>
    <row r="40" spans="2:6" s="7" customFormat="1" ht="18" customHeight="1" x14ac:dyDescent="0.3">
      <c r="B40" s="195" t="s">
        <v>328</v>
      </c>
      <c r="C40" s="217">
        <v>0</v>
      </c>
      <c r="D40" s="217">
        <v>0</v>
      </c>
      <c r="E40" s="217">
        <v>0</v>
      </c>
      <c r="F40" s="217">
        <v>0</v>
      </c>
    </row>
    <row r="41" spans="2:6" s="7" customFormat="1" ht="18" customHeight="1" x14ac:dyDescent="0.3">
      <c r="B41" s="198" t="s">
        <v>329</v>
      </c>
      <c r="C41" s="217">
        <v>0</v>
      </c>
      <c r="D41" s="217">
        <v>0</v>
      </c>
      <c r="E41" s="217">
        <v>0</v>
      </c>
      <c r="F41" s="217">
        <v>0</v>
      </c>
    </row>
    <row r="42" spans="2:6" s="7" customFormat="1" ht="18" customHeight="1" x14ac:dyDescent="0.3">
      <c r="B42" s="198" t="s">
        <v>330</v>
      </c>
      <c r="C42" s="217">
        <v>838.204883</v>
      </c>
      <c r="D42" s="217">
        <v>1014.832316</v>
      </c>
      <c r="E42" s="217">
        <v>274.89569499999999</v>
      </c>
      <c r="F42" s="217">
        <v>537.620092</v>
      </c>
    </row>
    <row r="43" spans="2:6" s="7" customFormat="1" ht="18" customHeight="1" x14ac:dyDescent="0.3">
      <c r="B43" s="198" t="s">
        <v>331</v>
      </c>
      <c r="C43" s="217">
        <v>0</v>
      </c>
      <c r="D43" s="217">
        <v>0</v>
      </c>
      <c r="E43" s="217">
        <v>0</v>
      </c>
      <c r="F43" s="217">
        <v>0</v>
      </c>
    </row>
    <row r="44" spans="2:6" s="7" customFormat="1" ht="18" customHeight="1" x14ac:dyDescent="0.3">
      <c r="B44" s="198" t="s">
        <v>332</v>
      </c>
      <c r="C44" s="217">
        <v>8591.8439729999991</v>
      </c>
      <c r="D44" s="217">
        <v>10362.009353999998</v>
      </c>
      <c r="E44" s="217">
        <v>3272.6759940000002</v>
      </c>
      <c r="F44" s="217">
        <v>6702.7229609999995</v>
      </c>
    </row>
    <row r="45" spans="2:6" s="7" customFormat="1" ht="18" customHeight="1" x14ac:dyDescent="0.3">
      <c r="B45" s="198" t="s">
        <v>333</v>
      </c>
      <c r="C45" s="217">
        <v>6145.4733990000013</v>
      </c>
      <c r="D45" s="217">
        <v>7749.0510640000002</v>
      </c>
      <c r="E45" s="217">
        <v>2311.0652460000001</v>
      </c>
      <c r="F45" s="217">
        <v>4785.641396</v>
      </c>
    </row>
    <row r="46" spans="2:6" s="7" customFormat="1" ht="18" customHeight="1" thickBot="1" x14ac:dyDescent="0.35">
      <c r="B46" s="227" t="s">
        <v>334</v>
      </c>
      <c r="C46" s="220">
        <v>0</v>
      </c>
      <c r="D46" s="220">
        <v>0</v>
      </c>
      <c r="E46" s="220">
        <v>0</v>
      </c>
      <c r="F46" s="220">
        <v>0</v>
      </c>
    </row>
    <row r="47" spans="2:6" s="7" customFormat="1" ht="18" customHeight="1" thickBot="1" x14ac:dyDescent="0.35">
      <c r="B47" s="228" t="s">
        <v>335</v>
      </c>
      <c r="C47" s="229">
        <v>6145.4733990000013</v>
      </c>
      <c r="D47" s="229">
        <v>7749.0510640000002</v>
      </c>
      <c r="E47" s="229">
        <v>2311.0652460000001</v>
      </c>
      <c r="F47" s="229">
        <v>4785.641396</v>
      </c>
    </row>
    <row r="48" spans="2:6" s="7" customFormat="1" ht="18" customHeight="1" thickBot="1" x14ac:dyDescent="0.35">
      <c r="B48" s="230" t="s">
        <v>336</v>
      </c>
      <c r="C48" s="231">
        <v>6122.0572499999998</v>
      </c>
      <c r="D48" s="231">
        <v>7723.9465350000009</v>
      </c>
      <c r="E48" s="231">
        <v>2300.7950139999998</v>
      </c>
      <c r="F48" s="231">
        <v>4765.5830929999993</v>
      </c>
    </row>
    <row r="49" spans="2:6" s="7" customFormat="1" ht="13.5" customHeight="1" x14ac:dyDescent="0.3">
      <c r="B49" s="232" t="s">
        <v>337</v>
      </c>
    </row>
    <row r="50" spans="2:6" s="7" customFormat="1" ht="14.5" x14ac:dyDescent="0.3">
      <c r="B50" s="7" t="s">
        <v>338</v>
      </c>
    </row>
    <row r="51" spans="2:6" s="7" customFormat="1" x14ac:dyDescent="0.3">
      <c r="B51" s="233"/>
      <c r="C51" s="233"/>
      <c r="D51" s="233"/>
      <c r="E51" s="233"/>
      <c r="F51" s="233"/>
    </row>
    <row r="52" spans="2:6" s="7" customFormat="1" ht="12.75" customHeight="1" x14ac:dyDescent="0.3">
      <c r="B52" s="233"/>
      <c r="C52" s="233"/>
      <c r="D52" s="233"/>
      <c r="E52" s="233"/>
      <c r="F52" s="233"/>
    </row>
    <row r="53" spans="2:6" s="7" customFormat="1" ht="12.75" customHeight="1" x14ac:dyDescent="0.3">
      <c r="B53" s="233"/>
      <c r="C53" s="233"/>
      <c r="D53" s="233"/>
      <c r="E53" s="233"/>
      <c r="F53" s="233"/>
    </row>
    <row r="54" spans="2:6" s="7" customFormat="1" ht="12.75" customHeight="1" x14ac:dyDescent="0.3">
      <c r="B54" s="234"/>
      <c r="C54" s="235"/>
      <c r="D54" s="235"/>
      <c r="E54" s="235"/>
      <c r="F54" s="235"/>
    </row>
    <row r="55" spans="2:6" s="7" customFormat="1" ht="12.75" customHeight="1" x14ac:dyDescent="0.3">
      <c r="B55" s="234"/>
      <c r="C55" s="235"/>
      <c r="D55" s="235"/>
      <c r="E55" s="235"/>
      <c r="F55" s="235"/>
    </row>
    <row r="56" spans="2:6" s="7" customFormat="1" ht="12.75" customHeight="1" x14ac:dyDescent="0.3">
      <c r="B56" s="235"/>
      <c r="C56" s="235"/>
      <c r="D56" s="235"/>
      <c r="E56" s="235"/>
      <c r="F56" s="235"/>
    </row>
    <row r="57" spans="2:6" s="7" customFormat="1" ht="12.75" customHeight="1" x14ac:dyDescent="0.3">
      <c r="B57" s="235"/>
      <c r="C57" s="235"/>
      <c r="D57" s="235"/>
      <c r="E57" s="235"/>
      <c r="F57" s="235"/>
    </row>
  </sheetData>
  <sheetProtection algorithmName="SHA-512" hashValue="2r27bdfLZ82Y9aucj2SBpL+Nm2jiMVLZ6MsisDUaxsp1g+Nl27O82ypC9GOn0xNVC1xoQbmu+oUJbUjgocWmZA==" saltValue="viM7BKzZwIotWCYKLdpFcw==" spinCount="100000" sheet="1" objects="1" scenarios="1" formatCells="0" formatColumns="0" formatRows="0"/>
  <mergeCells count="4">
    <mergeCell ref="B2:D2"/>
    <mergeCell ref="B3:D3"/>
    <mergeCell ref="B4:D4"/>
    <mergeCell ref="B51:F53"/>
  </mergeCells>
  <pageMargins left="0.70866141732283472" right="0.70866141732283472" top="0.74803149606299213" bottom="0.74803149606299213" header="0.31496062992125984" footer="0.31496062992125984"/>
  <pageSetup paperSize="9" scale="34" orientation="landscape" r:id="rId1"/>
  <headerFooter>
    <oddHeader>&amp;L&amp;"Aptos"&amp;12&amp;K000000 EBA Regular Use&amp;1#_x000D_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D231A-BC16-4645-BE7F-D18AEEAE9D94}">
  <sheetPr>
    <pageSetUpPr fitToPage="1"/>
  </sheetPr>
  <dimension ref="A1:AD67"/>
  <sheetViews>
    <sheetView showGridLines="0" zoomScale="70" zoomScaleNormal="70" workbookViewId="0">
      <selection activeCell="A20" activeCellId="1" sqref="A1:XFD7 A20:XFD22"/>
    </sheetView>
  </sheetViews>
  <sheetFormatPr defaultColWidth="9.1796875" defaultRowHeight="0" customHeight="1" zeroHeight="1" x14ac:dyDescent="0.3"/>
  <cols>
    <col min="1" max="1" width="6.453125" style="238" customWidth="1"/>
    <col min="2" max="2" width="2.1796875" style="238" customWidth="1"/>
    <col min="3" max="4" width="27.453125" style="238" customWidth="1"/>
    <col min="5" max="5" width="29.453125" style="345" customWidth="1"/>
    <col min="6" max="30" width="15" style="238" customWidth="1"/>
    <col min="31" max="16384" width="9.1796875" style="238"/>
  </cols>
  <sheetData>
    <row r="1" spans="1:30" s="236" customFormat="1" ht="13" x14ac:dyDescent="0.3">
      <c r="E1" s="236">
        <v>202309</v>
      </c>
      <c r="F1" s="236">
        <v>202309</v>
      </c>
      <c r="G1" s="236">
        <v>202309</v>
      </c>
      <c r="H1" s="236">
        <v>202309</v>
      </c>
      <c r="I1" s="236">
        <v>202312</v>
      </c>
      <c r="J1" s="236">
        <v>202312</v>
      </c>
      <c r="K1" s="236">
        <v>202312</v>
      </c>
      <c r="L1" s="236">
        <v>202312</v>
      </c>
      <c r="M1" s="236">
        <v>202403</v>
      </c>
      <c r="N1" s="236">
        <v>202403</v>
      </c>
      <c r="O1" s="236">
        <v>202403</v>
      </c>
      <c r="P1" s="236">
        <v>202403</v>
      </c>
      <c r="Q1" s="236">
        <v>202406</v>
      </c>
      <c r="R1" s="236">
        <v>202406</v>
      </c>
      <c r="S1" s="236">
        <v>202406</v>
      </c>
      <c r="T1" s="236">
        <v>202406</v>
      </c>
    </row>
    <row r="2" spans="1:30" s="236" customFormat="1" ht="13" x14ac:dyDescent="0.3">
      <c r="E2" s="237"/>
      <c r="F2" s="237"/>
      <c r="G2" s="237"/>
      <c r="H2" s="237"/>
      <c r="R2" s="236">
        <v>202006</v>
      </c>
    </row>
    <row r="3" spans="1:30" ht="32.15" customHeight="1" x14ac:dyDescent="0.3">
      <c r="D3" s="239" t="s">
        <v>1</v>
      </c>
      <c r="E3" s="239"/>
      <c r="F3" s="239"/>
      <c r="G3" s="239"/>
      <c r="H3" s="239"/>
      <c r="I3" s="239"/>
      <c r="J3" s="239"/>
      <c r="K3" s="239"/>
      <c r="L3" s="239"/>
    </row>
    <row r="4" spans="1:30" ht="32.15" customHeight="1" x14ac:dyDescent="0.3">
      <c r="D4" s="240" t="s">
        <v>339</v>
      </c>
      <c r="E4" s="240"/>
      <c r="F4" s="240"/>
      <c r="G4" s="240"/>
      <c r="H4" s="240"/>
      <c r="I4" s="240"/>
      <c r="J4" s="240"/>
      <c r="K4" s="240"/>
      <c r="L4" s="240"/>
    </row>
    <row r="5" spans="1:30" ht="32.15" customHeight="1" x14ac:dyDescent="0.3">
      <c r="D5" s="241" t="str">
        <f>Cover!C5</f>
        <v>Intesa Sanpaolo S.p.A.</v>
      </c>
      <c r="E5" s="241"/>
      <c r="F5" s="241"/>
      <c r="G5" s="241"/>
      <c r="H5" s="241"/>
      <c r="I5" s="241"/>
      <c r="J5" s="241"/>
      <c r="K5" s="241"/>
      <c r="L5" s="241"/>
    </row>
    <row r="6" spans="1:30" ht="32.15" customHeight="1" thickBot="1" x14ac:dyDescent="0.35">
      <c r="E6" s="238"/>
    </row>
    <row r="7" spans="1:30" s="249" customFormat="1" ht="32.15" customHeight="1" thickBot="1" x14ac:dyDescent="0.35">
      <c r="A7" s="238"/>
      <c r="B7" s="238"/>
      <c r="C7" s="242" t="s">
        <v>296</v>
      </c>
      <c r="D7" s="243"/>
      <c r="E7" s="244" t="s">
        <v>12</v>
      </c>
      <c r="F7" s="245"/>
      <c r="G7" s="245"/>
      <c r="H7" s="245"/>
      <c r="I7" s="244" t="s">
        <v>13</v>
      </c>
      <c r="J7" s="245"/>
      <c r="K7" s="245"/>
      <c r="L7" s="245"/>
      <c r="M7" s="244" t="s">
        <v>14</v>
      </c>
      <c r="N7" s="245"/>
      <c r="O7" s="245"/>
      <c r="P7" s="245"/>
      <c r="Q7" s="244" t="s">
        <v>15</v>
      </c>
      <c r="R7" s="245"/>
      <c r="S7" s="245"/>
      <c r="T7" s="245"/>
      <c r="U7" s="246" t="s">
        <v>340</v>
      </c>
      <c r="V7" s="247"/>
      <c r="W7" s="248"/>
      <c r="X7" s="238"/>
      <c r="Y7" s="238"/>
      <c r="Z7" s="238"/>
      <c r="AA7" s="238"/>
      <c r="AB7" s="238"/>
      <c r="AC7" s="238"/>
      <c r="AD7" s="238"/>
    </row>
    <row r="8" spans="1:30" s="249" customFormat="1" ht="32.15" customHeight="1" x14ac:dyDescent="0.3">
      <c r="A8" s="238"/>
      <c r="B8" s="238"/>
      <c r="C8" s="246"/>
      <c r="D8" s="248"/>
      <c r="E8" s="250" t="s">
        <v>341</v>
      </c>
      <c r="F8" s="251" t="s">
        <v>342</v>
      </c>
      <c r="G8" s="251"/>
      <c r="H8" s="252"/>
      <c r="I8" s="250" t="s">
        <v>341</v>
      </c>
      <c r="J8" s="251" t="s">
        <v>342</v>
      </c>
      <c r="K8" s="251"/>
      <c r="L8" s="252"/>
      <c r="M8" s="250" t="s">
        <v>341</v>
      </c>
      <c r="N8" s="251" t="s">
        <v>342</v>
      </c>
      <c r="O8" s="251"/>
      <c r="P8" s="252"/>
      <c r="Q8" s="250" t="s">
        <v>341</v>
      </c>
      <c r="R8" s="251" t="s">
        <v>342</v>
      </c>
      <c r="S8" s="251"/>
      <c r="T8" s="252"/>
      <c r="U8" s="253"/>
      <c r="V8" s="254"/>
      <c r="W8" s="255"/>
      <c r="X8" s="238"/>
      <c r="Y8" s="238"/>
      <c r="Z8" s="238"/>
      <c r="AA8" s="238"/>
      <c r="AB8" s="238"/>
      <c r="AC8" s="238"/>
      <c r="AD8" s="238"/>
    </row>
    <row r="9" spans="1:30" s="249" customFormat="1" ht="91.4" customHeight="1" thickBot="1" x14ac:dyDescent="0.35">
      <c r="A9" s="238"/>
      <c r="B9" s="238"/>
      <c r="C9" s="256" t="s">
        <v>343</v>
      </c>
      <c r="D9" s="257"/>
      <c r="E9" s="258"/>
      <c r="F9" s="259" t="s">
        <v>344</v>
      </c>
      <c r="G9" s="259" t="s">
        <v>345</v>
      </c>
      <c r="H9" s="260" t="s">
        <v>346</v>
      </c>
      <c r="I9" s="258"/>
      <c r="J9" s="259" t="s">
        <v>344</v>
      </c>
      <c r="K9" s="259" t="s">
        <v>345</v>
      </c>
      <c r="L9" s="260" t="s">
        <v>346</v>
      </c>
      <c r="M9" s="258"/>
      <c r="N9" s="259" t="s">
        <v>344</v>
      </c>
      <c r="O9" s="259" t="s">
        <v>345</v>
      </c>
      <c r="P9" s="260" t="s">
        <v>346</v>
      </c>
      <c r="Q9" s="258"/>
      <c r="R9" s="259" t="s">
        <v>344</v>
      </c>
      <c r="S9" s="259" t="s">
        <v>345</v>
      </c>
      <c r="T9" s="260" t="s">
        <v>346</v>
      </c>
      <c r="U9" s="253"/>
      <c r="V9" s="254"/>
      <c r="W9" s="255"/>
      <c r="X9" s="238"/>
      <c r="Y9" s="238"/>
      <c r="Z9" s="238"/>
      <c r="AA9" s="238"/>
      <c r="AB9" s="238"/>
      <c r="AC9" s="238"/>
      <c r="AD9" s="238"/>
    </row>
    <row r="10" spans="1:30" s="249" customFormat="1" ht="32.15" customHeight="1" x14ac:dyDescent="0.3">
      <c r="A10" s="238"/>
      <c r="B10" s="238"/>
      <c r="C10" s="261" t="s">
        <v>347</v>
      </c>
      <c r="D10" s="262"/>
      <c r="E10" s="263">
        <v>90977.442074999999</v>
      </c>
      <c r="F10" s="264"/>
      <c r="G10" s="265"/>
      <c r="H10" s="266"/>
      <c r="I10" s="263">
        <v>96291.617008999994</v>
      </c>
      <c r="J10" s="264"/>
      <c r="K10" s="265"/>
      <c r="L10" s="266"/>
      <c r="M10" s="263">
        <v>57479.280986999998</v>
      </c>
      <c r="N10" s="264"/>
      <c r="O10" s="265"/>
      <c r="P10" s="266"/>
      <c r="Q10" s="263">
        <v>61942.381485999998</v>
      </c>
      <c r="R10" s="264"/>
      <c r="S10" s="265"/>
      <c r="T10" s="266"/>
      <c r="U10" s="267" t="s">
        <v>348</v>
      </c>
      <c r="V10" s="268"/>
      <c r="W10" s="269"/>
      <c r="X10" s="238"/>
      <c r="Y10" s="238"/>
      <c r="Z10" s="238"/>
      <c r="AA10" s="238"/>
      <c r="AB10" s="238"/>
      <c r="AC10" s="238"/>
      <c r="AD10" s="238"/>
    </row>
    <row r="11" spans="1:30" s="249" customFormat="1" ht="32.15" customHeight="1" x14ac:dyDescent="0.3">
      <c r="A11" s="238"/>
      <c r="B11" s="238"/>
      <c r="C11" s="261" t="s">
        <v>349</v>
      </c>
      <c r="D11" s="262"/>
      <c r="E11" s="263">
        <v>41939.028695000001</v>
      </c>
      <c r="F11" s="270">
        <v>11137.154397</v>
      </c>
      <c r="G11" s="271">
        <v>30677.612553999999</v>
      </c>
      <c r="H11" s="272">
        <v>124.26174399999999</v>
      </c>
      <c r="I11" s="263">
        <v>38211.285596000002</v>
      </c>
      <c r="J11" s="270">
        <v>11542.444853000001</v>
      </c>
      <c r="K11" s="271">
        <v>26539.390843000001</v>
      </c>
      <c r="L11" s="272">
        <v>129.44990000000001</v>
      </c>
      <c r="M11" s="263">
        <v>38163.433562999999</v>
      </c>
      <c r="N11" s="270">
        <v>11519.367007000001</v>
      </c>
      <c r="O11" s="271">
        <v>26470.938047</v>
      </c>
      <c r="P11" s="272">
        <v>173.12850900000001</v>
      </c>
      <c r="Q11" s="263">
        <v>37793.191155</v>
      </c>
      <c r="R11" s="270">
        <v>11414.345122999999</v>
      </c>
      <c r="S11" s="271">
        <v>26233.024012000005</v>
      </c>
      <c r="T11" s="272">
        <v>145.82202000000001</v>
      </c>
      <c r="U11" s="273" t="s">
        <v>350</v>
      </c>
      <c r="V11" s="274"/>
      <c r="W11" s="275"/>
      <c r="X11" s="238"/>
      <c r="Y11" s="238"/>
      <c r="Z11" s="238"/>
      <c r="AA11" s="238"/>
      <c r="AB11" s="238"/>
      <c r="AC11" s="238"/>
      <c r="AD11" s="238"/>
    </row>
    <row r="12" spans="1:30" s="249" customFormat="1" ht="32.15" customHeight="1" x14ac:dyDescent="0.3">
      <c r="A12" s="238"/>
      <c r="B12" s="238"/>
      <c r="C12" s="261" t="s">
        <v>351</v>
      </c>
      <c r="D12" s="262"/>
      <c r="E12" s="263">
        <v>5288.0002249999989</v>
      </c>
      <c r="F12" s="270">
        <v>198.551558</v>
      </c>
      <c r="G12" s="271">
        <v>1362.6301390000001</v>
      </c>
      <c r="H12" s="272">
        <v>3726.8185279999998</v>
      </c>
      <c r="I12" s="263">
        <v>5375.4698750000007</v>
      </c>
      <c r="J12" s="270">
        <v>182.05936700000001</v>
      </c>
      <c r="K12" s="271">
        <v>1383.0139750000001</v>
      </c>
      <c r="L12" s="272">
        <v>3810.3965330000001</v>
      </c>
      <c r="M12" s="263">
        <v>5510.2789329999987</v>
      </c>
      <c r="N12" s="270">
        <v>207.52846099999999</v>
      </c>
      <c r="O12" s="271">
        <v>1469.326603</v>
      </c>
      <c r="P12" s="272">
        <v>3833.4238690000002</v>
      </c>
      <c r="Q12" s="263">
        <v>5780.1200760000002</v>
      </c>
      <c r="R12" s="270">
        <v>197.96595500000001</v>
      </c>
      <c r="S12" s="271">
        <v>1577.045214</v>
      </c>
      <c r="T12" s="272">
        <v>4005.1089069999998</v>
      </c>
      <c r="U12" s="276" t="s">
        <v>352</v>
      </c>
      <c r="V12" s="277"/>
      <c r="W12" s="278"/>
      <c r="X12" s="238"/>
      <c r="Y12" s="238"/>
      <c r="Z12" s="238"/>
      <c r="AA12" s="238"/>
      <c r="AB12" s="238"/>
      <c r="AC12" s="238"/>
      <c r="AD12" s="238"/>
    </row>
    <row r="13" spans="1:30" s="249" customFormat="1" ht="32.15" customHeight="1" x14ac:dyDescent="0.3">
      <c r="A13" s="238"/>
      <c r="B13" s="238"/>
      <c r="C13" s="261" t="s">
        <v>353</v>
      </c>
      <c r="D13" s="262"/>
      <c r="E13" s="263">
        <v>1.381845</v>
      </c>
      <c r="F13" s="270">
        <v>0</v>
      </c>
      <c r="G13" s="271">
        <v>1.381845</v>
      </c>
      <c r="H13" s="272">
        <v>0</v>
      </c>
      <c r="I13" s="263">
        <v>1.380152</v>
      </c>
      <c r="J13" s="270">
        <v>0</v>
      </c>
      <c r="K13" s="271">
        <v>1.380152</v>
      </c>
      <c r="L13" s="272">
        <v>0</v>
      </c>
      <c r="M13" s="263">
        <v>1.427462</v>
      </c>
      <c r="N13" s="270">
        <v>0</v>
      </c>
      <c r="O13" s="271">
        <v>1.427462</v>
      </c>
      <c r="P13" s="272">
        <v>0</v>
      </c>
      <c r="Q13" s="263">
        <v>5.7919219999999996</v>
      </c>
      <c r="R13" s="270">
        <v>0</v>
      </c>
      <c r="S13" s="271">
        <v>1.4635480000000001</v>
      </c>
      <c r="T13" s="272">
        <v>4.3283740000000002</v>
      </c>
      <c r="U13" s="276" t="s">
        <v>354</v>
      </c>
      <c r="V13" s="277"/>
      <c r="W13" s="278"/>
      <c r="X13" s="238"/>
      <c r="Y13" s="238"/>
      <c r="Z13" s="238"/>
      <c r="AA13" s="238"/>
      <c r="AB13" s="238"/>
      <c r="AC13" s="238"/>
      <c r="AD13" s="238"/>
    </row>
    <row r="14" spans="1:30" s="249" customFormat="1" ht="32.15" customHeight="1" x14ac:dyDescent="0.3">
      <c r="A14" s="238"/>
      <c r="B14" s="238"/>
      <c r="C14" s="261" t="s">
        <v>355</v>
      </c>
      <c r="D14" s="262"/>
      <c r="E14" s="279">
        <v>61356.780984999998</v>
      </c>
      <c r="F14" s="280">
        <v>54421.152728000008</v>
      </c>
      <c r="G14" s="281">
        <v>6528.2061590000012</v>
      </c>
      <c r="H14" s="282">
        <v>407.42209800000001</v>
      </c>
      <c r="I14" s="279">
        <v>68618.210520000008</v>
      </c>
      <c r="J14" s="280">
        <v>61002.926106999999</v>
      </c>
      <c r="K14" s="281">
        <v>7135.5840590000007</v>
      </c>
      <c r="L14" s="282">
        <v>479.700354</v>
      </c>
      <c r="M14" s="279">
        <v>78678.905937999996</v>
      </c>
      <c r="N14" s="280">
        <v>70863.689308999994</v>
      </c>
      <c r="O14" s="281">
        <v>7330.4940089999991</v>
      </c>
      <c r="P14" s="282">
        <v>484.72262000000001</v>
      </c>
      <c r="Q14" s="279">
        <v>77933.923314999993</v>
      </c>
      <c r="R14" s="280">
        <v>70949.967151999997</v>
      </c>
      <c r="S14" s="281">
        <v>6634.7783049999989</v>
      </c>
      <c r="T14" s="282">
        <v>349.17785800000001</v>
      </c>
      <c r="U14" s="273" t="s">
        <v>356</v>
      </c>
      <c r="V14" s="274"/>
      <c r="W14" s="275"/>
      <c r="X14" s="238"/>
      <c r="Y14" s="238"/>
      <c r="Z14" s="238"/>
      <c r="AA14" s="238"/>
      <c r="AB14" s="238"/>
      <c r="AC14" s="238"/>
      <c r="AD14" s="238"/>
    </row>
    <row r="15" spans="1:30" s="249" customFormat="1" ht="32.15" customHeight="1" x14ac:dyDescent="0.3">
      <c r="A15" s="238"/>
      <c r="B15" s="238"/>
      <c r="C15" s="261" t="s">
        <v>357</v>
      </c>
      <c r="D15" s="262"/>
      <c r="E15" s="279">
        <v>513891.99196399999</v>
      </c>
      <c r="F15" s="283"/>
      <c r="G15" s="284"/>
      <c r="H15" s="285"/>
      <c r="I15" s="279">
        <v>511898.85265199997</v>
      </c>
      <c r="J15" s="283"/>
      <c r="K15" s="284"/>
      <c r="L15" s="285"/>
      <c r="M15" s="279">
        <v>505915.702269</v>
      </c>
      <c r="N15" s="283"/>
      <c r="O15" s="284"/>
      <c r="P15" s="285"/>
      <c r="Q15" s="279">
        <v>507753.400624</v>
      </c>
      <c r="R15" s="283"/>
      <c r="S15" s="284"/>
      <c r="T15" s="285"/>
      <c r="U15" s="273" t="s">
        <v>358</v>
      </c>
      <c r="V15" s="274"/>
      <c r="W15" s="275"/>
      <c r="X15" s="238"/>
      <c r="Y15" s="238"/>
      <c r="Z15" s="238"/>
      <c r="AA15" s="238"/>
      <c r="AB15" s="238"/>
      <c r="AC15" s="238"/>
      <c r="AD15" s="238"/>
    </row>
    <row r="16" spans="1:30" s="249" customFormat="1" ht="32.15" customHeight="1" x14ac:dyDescent="0.3">
      <c r="A16" s="238"/>
      <c r="B16" s="238"/>
      <c r="C16" s="261" t="s">
        <v>359</v>
      </c>
      <c r="D16" s="262"/>
      <c r="E16" s="286">
        <v>9599.2821120000008</v>
      </c>
      <c r="F16" s="270">
        <v>0</v>
      </c>
      <c r="G16" s="271">
        <v>9599.2821120000008</v>
      </c>
      <c r="H16" s="272">
        <v>0</v>
      </c>
      <c r="I16" s="286">
        <v>6979.567724999999</v>
      </c>
      <c r="J16" s="270">
        <v>0</v>
      </c>
      <c r="K16" s="271">
        <v>6979.567724999999</v>
      </c>
      <c r="L16" s="272">
        <v>0</v>
      </c>
      <c r="M16" s="286">
        <v>6686.633479000001</v>
      </c>
      <c r="N16" s="270">
        <v>0</v>
      </c>
      <c r="O16" s="271">
        <v>6686.6334800000004</v>
      </c>
      <c r="P16" s="272">
        <v>0</v>
      </c>
      <c r="Q16" s="286">
        <v>7384.4030560000001</v>
      </c>
      <c r="R16" s="270">
        <v>0</v>
      </c>
      <c r="S16" s="271">
        <v>7384.4030560000001</v>
      </c>
      <c r="T16" s="272">
        <v>0</v>
      </c>
      <c r="U16" s="273" t="s">
        <v>360</v>
      </c>
      <c r="V16" s="274"/>
      <c r="W16" s="275"/>
      <c r="X16" s="238"/>
      <c r="Y16" s="238"/>
      <c r="Z16" s="238"/>
      <c r="AA16" s="238"/>
      <c r="AB16" s="238"/>
      <c r="AC16" s="238"/>
      <c r="AD16" s="238"/>
    </row>
    <row r="17" spans="1:30" s="249" customFormat="1" ht="32.15" customHeight="1" x14ac:dyDescent="0.3">
      <c r="A17" s="238"/>
      <c r="B17" s="238"/>
      <c r="C17" s="261" t="s">
        <v>361</v>
      </c>
      <c r="D17" s="262"/>
      <c r="E17" s="263">
        <v>-10152.299712</v>
      </c>
      <c r="F17" s="287"/>
      <c r="G17" s="288"/>
      <c r="H17" s="289"/>
      <c r="I17" s="263">
        <v>-5694.6873790000009</v>
      </c>
      <c r="J17" s="287"/>
      <c r="K17" s="288"/>
      <c r="L17" s="289"/>
      <c r="M17" s="263">
        <v>-6003.1533369999988</v>
      </c>
      <c r="N17" s="287"/>
      <c r="O17" s="288"/>
      <c r="P17" s="289"/>
      <c r="Q17" s="263">
        <v>-6782.8409409999995</v>
      </c>
      <c r="R17" s="287"/>
      <c r="S17" s="288"/>
      <c r="T17" s="289"/>
      <c r="U17" s="276" t="s">
        <v>362</v>
      </c>
      <c r="V17" s="277"/>
      <c r="W17" s="278"/>
      <c r="X17" s="238"/>
      <c r="Y17" s="238"/>
      <c r="Z17" s="238"/>
      <c r="AA17" s="238"/>
      <c r="AB17" s="238"/>
      <c r="AC17" s="238"/>
      <c r="AD17" s="238"/>
    </row>
    <row r="18" spans="1:30" s="249" customFormat="1" ht="32.15" customHeight="1" x14ac:dyDescent="0.3">
      <c r="A18" s="290"/>
      <c r="B18" s="238"/>
      <c r="C18" s="261" t="s">
        <v>363</v>
      </c>
      <c r="D18" s="262"/>
      <c r="E18" s="291">
        <v>67035.406944000002</v>
      </c>
      <c r="F18" s="287"/>
      <c r="G18" s="288"/>
      <c r="H18" s="289"/>
      <c r="I18" s="291">
        <v>69822.026670000007</v>
      </c>
      <c r="J18" s="287"/>
      <c r="K18" s="288"/>
      <c r="L18" s="289"/>
      <c r="M18" s="291">
        <v>72946.139145000008</v>
      </c>
      <c r="N18" s="287"/>
      <c r="O18" s="288"/>
      <c r="P18" s="289"/>
      <c r="Q18" s="291">
        <v>73634.375210999991</v>
      </c>
      <c r="R18" s="287"/>
      <c r="S18" s="288"/>
      <c r="T18" s="289"/>
      <c r="U18" s="276"/>
      <c r="V18" s="277"/>
      <c r="W18" s="278"/>
      <c r="X18" s="238"/>
      <c r="Y18" s="238"/>
      <c r="Z18" s="238"/>
      <c r="AA18" s="238"/>
      <c r="AB18" s="238"/>
      <c r="AC18" s="238"/>
      <c r="AD18" s="238"/>
    </row>
    <row r="19" spans="1:30" s="249" customFormat="1" ht="32.15" customHeight="1" thickBot="1" x14ac:dyDescent="0.35">
      <c r="A19" s="238"/>
      <c r="B19" s="238"/>
      <c r="C19" s="292" t="s">
        <v>364</v>
      </c>
      <c r="D19" s="293"/>
      <c r="E19" s="294">
        <v>779937.01513299998</v>
      </c>
      <c r="F19" s="295"/>
      <c r="G19" s="296"/>
      <c r="H19" s="297"/>
      <c r="I19" s="294">
        <v>791503.72282000002</v>
      </c>
      <c r="J19" s="295"/>
      <c r="K19" s="296"/>
      <c r="L19" s="297"/>
      <c r="M19" s="294">
        <v>759378.64843900001</v>
      </c>
      <c r="N19" s="295"/>
      <c r="O19" s="296"/>
      <c r="P19" s="297"/>
      <c r="Q19" s="294">
        <v>765444.74590500002</v>
      </c>
      <c r="R19" s="295"/>
      <c r="S19" s="296"/>
      <c r="T19" s="297"/>
      <c r="U19" s="298" t="s">
        <v>365</v>
      </c>
      <c r="V19" s="299"/>
      <c r="W19" s="300"/>
      <c r="X19" s="238"/>
      <c r="Y19" s="238"/>
      <c r="Z19" s="238"/>
      <c r="AA19" s="238"/>
      <c r="AB19" s="238"/>
      <c r="AC19" s="238"/>
      <c r="AD19" s="238"/>
    </row>
    <row r="20" spans="1:30" ht="32.15" customHeight="1" x14ac:dyDescent="0.35">
      <c r="C20" s="301" t="s">
        <v>366</v>
      </c>
      <c r="E20" s="302"/>
      <c r="F20" s="303"/>
      <c r="G20" s="303"/>
      <c r="H20" s="303"/>
      <c r="Q20" s="303"/>
    </row>
    <row r="21" spans="1:30" s="236" customFormat="1" ht="32.15" customHeight="1" thickBot="1" x14ac:dyDescent="0.35">
      <c r="E21" s="236">
        <v>202309</v>
      </c>
      <c r="F21" s="236">
        <v>202309</v>
      </c>
      <c r="G21" s="236">
        <v>202309</v>
      </c>
      <c r="H21" s="236">
        <v>202309</v>
      </c>
      <c r="I21" s="236">
        <v>202309</v>
      </c>
      <c r="J21" s="236">
        <v>202309</v>
      </c>
      <c r="K21" s="236">
        <v>202312</v>
      </c>
      <c r="L21" s="236">
        <v>202312</v>
      </c>
      <c r="M21" s="236">
        <v>202312</v>
      </c>
      <c r="N21" s="236">
        <v>202312</v>
      </c>
      <c r="O21" s="236">
        <v>202312</v>
      </c>
      <c r="P21" s="236">
        <v>202312</v>
      </c>
      <c r="Q21" s="236">
        <v>202403</v>
      </c>
      <c r="R21" s="236">
        <v>202403</v>
      </c>
      <c r="S21" s="236">
        <v>202403</v>
      </c>
      <c r="T21" s="236">
        <v>202403</v>
      </c>
      <c r="U21" s="236">
        <v>202403</v>
      </c>
      <c r="V21" s="236">
        <v>202403</v>
      </c>
      <c r="W21" s="236">
        <v>202406</v>
      </c>
      <c r="X21" s="236">
        <v>202406</v>
      </c>
      <c r="Y21" s="236">
        <v>202406</v>
      </c>
      <c r="Z21" s="236">
        <v>202406</v>
      </c>
      <c r="AA21" s="236">
        <v>202406</v>
      </c>
      <c r="AB21" s="236">
        <v>202406</v>
      </c>
    </row>
    <row r="22" spans="1:30" s="249" customFormat="1" ht="32.15" customHeight="1" thickBot="1" x14ac:dyDescent="0.35">
      <c r="A22" s="238"/>
      <c r="B22" s="238"/>
      <c r="C22" s="242" t="s">
        <v>296</v>
      </c>
      <c r="D22" s="243"/>
      <c r="E22" s="304" t="s">
        <v>12</v>
      </c>
      <c r="F22" s="305"/>
      <c r="G22" s="305"/>
      <c r="H22" s="305"/>
      <c r="I22" s="305"/>
      <c r="J22" s="305"/>
      <c r="K22" s="304" t="s">
        <v>13</v>
      </c>
      <c r="L22" s="305"/>
      <c r="M22" s="305"/>
      <c r="N22" s="305"/>
      <c r="O22" s="305"/>
      <c r="P22" s="305"/>
      <c r="Q22" s="304" t="s">
        <v>14</v>
      </c>
      <c r="R22" s="305"/>
      <c r="S22" s="305"/>
      <c r="T22" s="305"/>
      <c r="U22" s="305"/>
      <c r="V22" s="305"/>
      <c r="W22" s="304" t="s">
        <v>15</v>
      </c>
      <c r="X22" s="305"/>
      <c r="Y22" s="305"/>
      <c r="Z22" s="305"/>
      <c r="AA22" s="305"/>
      <c r="AB22" s="305"/>
      <c r="AC22" s="246" t="s">
        <v>340</v>
      </c>
      <c r="AD22" s="248"/>
    </row>
    <row r="23" spans="1:30" s="249" customFormat="1" ht="32.15" customHeight="1" x14ac:dyDescent="0.3">
      <c r="A23" s="238"/>
      <c r="B23" s="238"/>
      <c r="C23" s="306" t="s">
        <v>367</v>
      </c>
      <c r="D23" s="307"/>
      <c r="E23" s="308" t="s">
        <v>368</v>
      </c>
      <c r="F23" s="309"/>
      <c r="G23" s="309"/>
      <c r="H23" s="310" t="s">
        <v>369</v>
      </c>
      <c r="I23" s="309"/>
      <c r="J23" s="309"/>
      <c r="K23" s="308" t="s">
        <v>368</v>
      </c>
      <c r="L23" s="309"/>
      <c r="M23" s="309"/>
      <c r="N23" s="310" t="s">
        <v>369</v>
      </c>
      <c r="O23" s="309"/>
      <c r="P23" s="309"/>
      <c r="Q23" s="308" t="s">
        <v>368</v>
      </c>
      <c r="R23" s="309"/>
      <c r="S23" s="309"/>
      <c r="T23" s="310" t="s">
        <v>369</v>
      </c>
      <c r="U23" s="309"/>
      <c r="V23" s="309"/>
      <c r="W23" s="308" t="s">
        <v>368</v>
      </c>
      <c r="X23" s="309"/>
      <c r="Y23" s="309"/>
      <c r="Z23" s="310" t="s">
        <v>369</v>
      </c>
      <c r="AA23" s="309"/>
      <c r="AB23" s="309"/>
      <c r="AC23" s="253"/>
      <c r="AD23" s="255"/>
    </row>
    <row r="24" spans="1:30" s="249" customFormat="1" ht="140.15" customHeight="1" thickBot="1" x14ac:dyDescent="0.35">
      <c r="A24" s="238"/>
      <c r="B24" s="238"/>
      <c r="C24" s="311"/>
      <c r="D24" s="312"/>
      <c r="E24" s="313" t="s">
        <v>370</v>
      </c>
      <c r="F24" s="314" t="s">
        <v>371</v>
      </c>
      <c r="G24" s="315" t="s">
        <v>372</v>
      </c>
      <c r="H24" s="314" t="s">
        <v>373</v>
      </c>
      <c r="I24" s="314" t="s">
        <v>374</v>
      </c>
      <c r="J24" s="315" t="s">
        <v>372</v>
      </c>
      <c r="K24" s="313" t="s">
        <v>370</v>
      </c>
      <c r="L24" s="314" t="s">
        <v>371</v>
      </c>
      <c r="M24" s="315" t="s">
        <v>372</v>
      </c>
      <c r="N24" s="314" t="s">
        <v>373</v>
      </c>
      <c r="O24" s="314" t="s">
        <v>374</v>
      </c>
      <c r="P24" s="315" t="s">
        <v>372</v>
      </c>
      <c r="Q24" s="313" t="s">
        <v>370</v>
      </c>
      <c r="R24" s="314" t="s">
        <v>371</v>
      </c>
      <c r="S24" s="315" t="s">
        <v>372</v>
      </c>
      <c r="T24" s="314" t="s">
        <v>373</v>
      </c>
      <c r="U24" s="314" t="s">
        <v>374</v>
      </c>
      <c r="V24" s="315" t="s">
        <v>372</v>
      </c>
      <c r="W24" s="313" t="s">
        <v>370</v>
      </c>
      <c r="X24" s="314" t="s">
        <v>371</v>
      </c>
      <c r="Y24" s="315" t="s">
        <v>372</v>
      </c>
      <c r="Z24" s="314" t="s">
        <v>373</v>
      </c>
      <c r="AA24" s="314" t="s">
        <v>374</v>
      </c>
      <c r="AB24" s="315" t="s">
        <v>372</v>
      </c>
      <c r="AC24" s="253"/>
      <c r="AD24" s="255"/>
    </row>
    <row r="25" spans="1:30" s="249" customFormat="1" ht="32.15" customHeight="1" x14ac:dyDescent="0.3">
      <c r="A25" s="238"/>
      <c r="B25" s="238"/>
      <c r="C25" s="316" t="s">
        <v>355</v>
      </c>
      <c r="D25" s="317" t="s">
        <v>375</v>
      </c>
      <c r="E25" s="318">
        <v>58532.877847000003</v>
      </c>
      <c r="F25" s="319">
        <v>623.42380200000002</v>
      </c>
      <c r="G25" s="320">
        <v>36.156216000000001</v>
      </c>
      <c r="H25" s="321">
        <v>-29.596571999999998</v>
      </c>
      <c r="I25" s="319">
        <v>-34.731295000000003</v>
      </c>
      <c r="J25" s="322">
        <v>-36.063232999999997</v>
      </c>
      <c r="K25" s="318">
        <v>64765.672816999999</v>
      </c>
      <c r="L25" s="319">
        <v>1725.0938679999999</v>
      </c>
      <c r="M25" s="320">
        <v>35.648772999999998</v>
      </c>
      <c r="N25" s="321">
        <v>-29.428356000000001</v>
      </c>
      <c r="O25" s="319">
        <v>-36.871077999999997</v>
      </c>
      <c r="P25" s="322">
        <v>-35.578316999999998</v>
      </c>
      <c r="Q25" s="318">
        <v>74845.391514999996</v>
      </c>
      <c r="R25" s="319">
        <v>1043.0648719999999</v>
      </c>
      <c r="S25" s="320">
        <v>35.897843999999999</v>
      </c>
      <c r="T25" s="321">
        <v>-29.327197000000002</v>
      </c>
      <c r="U25" s="319">
        <v>-8.892455</v>
      </c>
      <c r="V25" s="322">
        <v>-35.827370999999999</v>
      </c>
      <c r="W25" s="318">
        <v>74946.159937000004</v>
      </c>
      <c r="X25" s="319">
        <v>841.52236800000003</v>
      </c>
      <c r="Y25" s="320">
        <v>36.011870000000002</v>
      </c>
      <c r="Z25" s="321">
        <v>-23.939513999999999</v>
      </c>
      <c r="AA25" s="319">
        <v>-10.197051</v>
      </c>
      <c r="AB25" s="322">
        <v>-35.941389999999998</v>
      </c>
      <c r="AC25" s="323" t="s">
        <v>376</v>
      </c>
      <c r="AD25" s="324"/>
    </row>
    <row r="26" spans="1:30" s="249" customFormat="1" ht="32.15" customHeight="1" x14ac:dyDescent="0.3">
      <c r="A26" s="238"/>
      <c r="B26" s="238"/>
      <c r="C26" s="325"/>
      <c r="D26" s="326" t="s">
        <v>377</v>
      </c>
      <c r="E26" s="327">
        <v>671.90570200000002</v>
      </c>
      <c r="F26" s="328">
        <v>383.28665999999998</v>
      </c>
      <c r="G26" s="329">
        <v>0</v>
      </c>
      <c r="H26" s="330">
        <v>-3.3987180000000001</v>
      </c>
      <c r="I26" s="328">
        <v>-4.6352070000000003</v>
      </c>
      <c r="J26" s="331">
        <v>0</v>
      </c>
      <c r="K26" s="327">
        <v>727.25274899999999</v>
      </c>
      <c r="L26" s="328">
        <v>184.81902199999999</v>
      </c>
      <c r="M26" s="329">
        <v>0</v>
      </c>
      <c r="N26" s="330">
        <v>-1.827197</v>
      </c>
      <c r="O26" s="328">
        <v>-8.4711540000000003</v>
      </c>
      <c r="P26" s="331">
        <v>0</v>
      </c>
      <c r="Q26" s="327">
        <v>1393.0782810000001</v>
      </c>
      <c r="R26" s="328">
        <v>77.576122999999995</v>
      </c>
      <c r="S26" s="329">
        <v>0</v>
      </c>
      <c r="T26" s="330">
        <v>-3.5794380000000001</v>
      </c>
      <c r="U26" s="328">
        <v>-2.2421720000000001</v>
      </c>
      <c r="V26" s="331">
        <v>0</v>
      </c>
      <c r="W26" s="327">
        <v>909.34534399999995</v>
      </c>
      <c r="X26" s="328">
        <v>11.093709</v>
      </c>
      <c r="Y26" s="329">
        <v>0</v>
      </c>
      <c r="Z26" s="330">
        <v>-2.8955820000000001</v>
      </c>
      <c r="AA26" s="328">
        <v>-1.1323749999999999</v>
      </c>
      <c r="AB26" s="331">
        <v>0</v>
      </c>
      <c r="AC26" s="332" t="s">
        <v>378</v>
      </c>
      <c r="AD26" s="333"/>
    </row>
    <row r="27" spans="1:30" s="249" customFormat="1" ht="32.15" customHeight="1" x14ac:dyDescent="0.3">
      <c r="A27" s="238"/>
      <c r="B27" s="238"/>
      <c r="C27" s="334" t="s">
        <v>357</v>
      </c>
      <c r="D27" s="326" t="s">
        <v>375</v>
      </c>
      <c r="E27" s="327">
        <v>53119.659953000002</v>
      </c>
      <c r="F27" s="328">
        <v>7465.707504</v>
      </c>
      <c r="G27" s="329">
        <v>73.547884999999994</v>
      </c>
      <c r="H27" s="330">
        <v>-27.833607000000001</v>
      </c>
      <c r="I27" s="328">
        <v>-87.822702000000007</v>
      </c>
      <c r="J27" s="331">
        <v>-53.090513999999999</v>
      </c>
      <c r="K27" s="327">
        <v>55682.244740000002</v>
      </c>
      <c r="L27" s="328">
        <v>7427.133651000001</v>
      </c>
      <c r="M27" s="329">
        <v>71.880313000000001</v>
      </c>
      <c r="N27" s="330">
        <v>-23.416402000000001</v>
      </c>
      <c r="O27" s="328">
        <v>-113.853268</v>
      </c>
      <c r="P27" s="331">
        <v>-52.780628</v>
      </c>
      <c r="Q27" s="327">
        <v>58675.381851999999</v>
      </c>
      <c r="R27" s="328">
        <v>7130.7193479999996</v>
      </c>
      <c r="S27" s="329">
        <v>71.894144999999995</v>
      </c>
      <c r="T27" s="330">
        <v>-24.118220000000001</v>
      </c>
      <c r="U27" s="328">
        <v>-99.729039</v>
      </c>
      <c r="V27" s="331">
        <v>-53.527223999999997</v>
      </c>
      <c r="W27" s="327">
        <v>58460.463663000002</v>
      </c>
      <c r="X27" s="328">
        <v>6647.9591119999995</v>
      </c>
      <c r="Y27" s="329">
        <v>70.277244999999994</v>
      </c>
      <c r="Z27" s="330">
        <v>-20.928445</v>
      </c>
      <c r="AA27" s="328">
        <v>-111.294399</v>
      </c>
      <c r="AB27" s="331">
        <v>-53.583616999999997</v>
      </c>
      <c r="AC27" s="332" t="s">
        <v>376</v>
      </c>
      <c r="AD27" s="333"/>
    </row>
    <row r="28" spans="1:30" s="249" customFormat="1" ht="32.15" customHeight="1" thickBot="1" x14ac:dyDescent="0.35">
      <c r="A28" s="238"/>
      <c r="B28" s="238"/>
      <c r="C28" s="335"/>
      <c r="D28" s="336" t="s">
        <v>377</v>
      </c>
      <c r="E28" s="337">
        <v>414014.48953100003</v>
      </c>
      <c r="F28" s="338">
        <v>36489.273967000001</v>
      </c>
      <c r="G28" s="339">
        <v>10278.116123</v>
      </c>
      <c r="H28" s="340">
        <v>-803.13437499999998</v>
      </c>
      <c r="I28" s="338">
        <v>-1635.085797</v>
      </c>
      <c r="J28" s="341">
        <v>-5184.5218030000005</v>
      </c>
      <c r="K28" s="337">
        <v>407094.87174799998</v>
      </c>
      <c r="L28" s="338">
        <v>39177.449764999998</v>
      </c>
      <c r="M28" s="339">
        <v>9705.711303</v>
      </c>
      <c r="N28" s="340">
        <v>-725.24390500000004</v>
      </c>
      <c r="O28" s="338">
        <v>-1724.2681950000001</v>
      </c>
      <c r="P28" s="341">
        <v>-4839.2353270000012</v>
      </c>
      <c r="Q28" s="337">
        <v>399555.92225800001</v>
      </c>
      <c r="R28" s="338">
        <v>37984.641979</v>
      </c>
      <c r="S28" s="339">
        <v>9852.9681189999992</v>
      </c>
      <c r="T28" s="340">
        <v>-690.91583700000001</v>
      </c>
      <c r="U28" s="338">
        <v>-1692.0929289999999</v>
      </c>
      <c r="V28" s="341">
        <v>-5005.3343809999988</v>
      </c>
      <c r="W28" s="337">
        <v>402647.614198</v>
      </c>
      <c r="X28" s="338">
        <v>37541.480170000003</v>
      </c>
      <c r="Y28" s="339">
        <v>9474.9164440000004</v>
      </c>
      <c r="Z28" s="340">
        <v>-639.59530500000005</v>
      </c>
      <c r="AA28" s="338">
        <v>-1660.5011400000001</v>
      </c>
      <c r="AB28" s="341">
        <v>-4805.5099879999998</v>
      </c>
      <c r="AC28" s="342" t="s">
        <v>378</v>
      </c>
      <c r="AD28" s="343"/>
    </row>
    <row r="29" spans="1:30" s="301" customFormat="1" ht="23.15" customHeight="1" x14ac:dyDescent="0.25">
      <c r="C29" s="301" t="s">
        <v>379</v>
      </c>
    </row>
    <row r="30" spans="1:30" s="301" customFormat="1" ht="23.15" customHeight="1" x14ac:dyDescent="0.25">
      <c r="C30" s="301" t="s">
        <v>380</v>
      </c>
    </row>
    <row r="31" spans="1:30" s="301" customFormat="1" ht="23.15" customHeight="1" x14ac:dyDescent="0.25">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row>
    <row r="32" spans="1:30" ht="13" x14ac:dyDescent="0.3">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row>
    <row r="33" spans="3:28" ht="13" x14ac:dyDescent="0.3">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row>
    <row r="34" spans="3:28" ht="13" x14ac:dyDescent="0.3"/>
    <row r="35" spans="3:28" ht="13" x14ac:dyDescent="0.3"/>
    <row r="36" spans="3:28" ht="13" x14ac:dyDescent="0.3"/>
    <row r="48" spans="3:28" ht="13" hidden="1" x14ac:dyDescent="0.3"/>
    <row r="64" ht="13" hidden="1" x14ac:dyDescent="0.3"/>
    <row r="66" ht="13" x14ac:dyDescent="0.3"/>
    <row r="67" ht="13" hidden="1" x14ac:dyDescent="0.3"/>
  </sheetData>
  <sheetProtection algorithmName="SHA-512" hashValue="OBHsFhJPtsXo6JNJojQnUu8d3cZuPoMxo4h4X5CtN5RpvzuAwVGp3NSUBBf2B4R2516zRkNzB4oJ6o6Pbiz5dQ==" saltValue="RE6Ob0UHToiLL0Rbw3D0/A==" spinCount="100000" sheet="1" objects="1" scenarios="1" formatCells="0" formatColumns="0" formatRows="0"/>
  <mergeCells count="62">
    <mergeCell ref="C31:AB33"/>
    <mergeCell ref="Z23:AB23"/>
    <mergeCell ref="C25:C26"/>
    <mergeCell ref="AC25:AD25"/>
    <mergeCell ref="AC26:AD26"/>
    <mergeCell ref="C27:C28"/>
    <mergeCell ref="AC27:AD27"/>
    <mergeCell ref="AC28:AD28"/>
    <mergeCell ref="AC22:AD24"/>
    <mergeCell ref="C23:C24"/>
    <mergeCell ref="D23:D24"/>
    <mergeCell ref="E23:G23"/>
    <mergeCell ref="H23:J23"/>
    <mergeCell ref="K23:M23"/>
    <mergeCell ref="N23:P23"/>
    <mergeCell ref="Q23:S23"/>
    <mergeCell ref="T23:V23"/>
    <mergeCell ref="W23:Y23"/>
    <mergeCell ref="C18:D18"/>
    <mergeCell ref="U18:W18"/>
    <mergeCell ref="C19:D19"/>
    <mergeCell ref="U19:W19"/>
    <mergeCell ref="C22:D22"/>
    <mergeCell ref="E22:J22"/>
    <mergeCell ref="K22:P22"/>
    <mergeCell ref="Q22:V22"/>
    <mergeCell ref="W22:AB22"/>
    <mergeCell ref="C15:D15"/>
    <mergeCell ref="U15:W15"/>
    <mergeCell ref="C16:D16"/>
    <mergeCell ref="U16:W16"/>
    <mergeCell ref="C17:D17"/>
    <mergeCell ref="U17:W17"/>
    <mergeCell ref="C12:D12"/>
    <mergeCell ref="U12:W12"/>
    <mergeCell ref="C13:D13"/>
    <mergeCell ref="U13:W13"/>
    <mergeCell ref="C14:D14"/>
    <mergeCell ref="U14:W14"/>
    <mergeCell ref="Q8:Q9"/>
    <mergeCell ref="R8:T8"/>
    <mergeCell ref="C9:D9"/>
    <mergeCell ref="C10:D10"/>
    <mergeCell ref="U10:W10"/>
    <mergeCell ref="C11:D11"/>
    <mergeCell ref="U11:W11"/>
    <mergeCell ref="M7:P7"/>
    <mergeCell ref="Q7:T7"/>
    <mergeCell ref="U7:W9"/>
    <mergeCell ref="C8:D8"/>
    <mergeCell ref="E8:E9"/>
    <mergeCell ref="F8:H8"/>
    <mergeCell ref="I8:I9"/>
    <mergeCell ref="J8:L8"/>
    <mergeCell ref="M8:M9"/>
    <mergeCell ref="N8:P8"/>
    <mergeCell ref="D3:L3"/>
    <mergeCell ref="D4:L4"/>
    <mergeCell ref="D5:L5"/>
    <mergeCell ref="C7:D7"/>
    <mergeCell ref="E7:H7"/>
    <mergeCell ref="I7:L7"/>
  </mergeCells>
  <pageMargins left="0.7" right="0.7" top="0.75" bottom="0.75" header="0.3" footer="0.3"/>
  <pageSetup paperSize="9" scale="29" orientation="landscape" verticalDpi="0" r:id="rId1"/>
  <headerFooter>
    <oddHeader>&amp;L&amp;"Aptos"&amp;12&amp;K000000 EBA Regular Use&amp;1#_x000D_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FCF88-CE10-42E5-97B9-DB746833D9AC}">
  <dimension ref="A1:I57"/>
  <sheetViews>
    <sheetView showGridLines="0" zoomScale="60" zoomScaleNormal="60" workbookViewId="0">
      <selection activeCell="A30" activeCellId="1" sqref="A1:XFD9 A30:XFD30"/>
    </sheetView>
  </sheetViews>
  <sheetFormatPr defaultColWidth="9.1796875" defaultRowHeight="13" x14ac:dyDescent="0.3"/>
  <cols>
    <col min="1" max="2" width="6.453125" style="238" customWidth="1"/>
    <col min="3" max="3" width="43" style="249" customWidth="1"/>
    <col min="4" max="4" width="49" style="249" customWidth="1"/>
    <col min="5" max="5" width="29" style="402" customWidth="1"/>
    <col min="6" max="8" width="29" style="249" customWidth="1"/>
    <col min="9" max="9" width="38.81640625" style="249" bestFit="1" customWidth="1"/>
    <col min="10" max="16384" width="9.1796875" style="249"/>
  </cols>
  <sheetData>
    <row r="1" spans="3:9" s="236" customFormat="1" x14ac:dyDescent="0.3">
      <c r="E1" s="237">
        <v>202309</v>
      </c>
      <c r="F1" s="236">
        <v>202312</v>
      </c>
      <c r="G1" s="236">
        <v>202403</v>
      </c>
      <c r="H1" s="236">
        <v>202406</v>
      </c>
    </row>
    <row r="2" spans="3:9" s="236" customFormat="1" x14ac:dyDescent="0.3">
      <c r="E2" s="237"/>
      <c r="F2" s="236">
        <v>201812</v>
      </c>
      <c r="I2" s="236">
        <v>201812</v>
      </c>
    </row>
    <row r="3" spans="3:9" s="238" customFormat="1" ht="32.15" customHeight="1" x14ac:dyDescent="0.3">
      <c r="C3" s="239" t="s">
        <v>1</v>
      </c>
      <c r="D3" s="239"/>
      <c r="E3" s="239"/>
      <c r="F3" s="239"/>
      <c r="G3" s="239"/>
      <c r="H3" s="239"/>
      <c r="I3" s="239"/>
    </row>
    <row r="4" spans="3:9" s="238" customFormat="1" ht="32.15" customHeight="1" x14ac:dyDescent="0.3">
      <c r="C4" s="240" t="s">
        <v>381</v>
      </c>
      <c r="D4" s="240"/>
      <c r="E4" s="240"/>
      <c r="F4" s="240"/>
      <c r="G4" s="240"/>
      <c r="H4" s="240"/>
      <c r="I4" s="240"/>
    </row>
    <row r="5" spans="3:9" s="238" customFormat="1" ht="32.15" customHeight="1" x14ac:dyDescent="0.3">
      <c r="C5" s="241" t="str">
        <f>Cover!C5</f>
        <v>Intesa Sanpaolo S.p.A.</v>
      </c>
      <c r="D5" s="241"/>
      <c r="E5" s="241"/>
      <c r="F5" s="241"/>
      <c r="G5" s="241"/>
      <c r="H5" s="241"/>
      <c r="I5" s="241"/>
    </row>
    <row r="6" spans="3:9" s="238" customFormat="1" ht="32.15" customHeight="1" x14ac:dyDescent="0.35">
      <c r="E6" s="346"/>
      <c r="F6" s="303"/>
      <c r="G6" s="303"/>
      <c r="H6" s="303"/>
      <c r="I6" s="303"/>
    </row>
    <row r="7" spans="3:9" s="238" customFormat="1" ht="32.15" customHeight="1" thickBot="1" x14ac:dyDescent="0.35">
      <c r="C7" s="347" t="s">
        <v>296</v>
      </c>
      <c r="D7" s="347"/>
    </row>
    <row r="8" spans="3:9" ht="32.15" customHeight="1" thickBot="1" x14ac:dyDescent="0.35">
      <c r="C8" s="348"/>
      <c r="D8" s="349"/>
      <c r="E8" s="350" t="s">
        <v>341</v>
      </c>
      <c r="F8" s="351"/>
      <c r="G8" s="188"/>
      <c r="H8" s="189"/>
    </row>
    <row r="9" spans="3:9" ht="91.4" customHeight="1" thickBot="1" x14ac:dyDescent="0.35">
      <c r="C9" s="352" t="s">
        <v>382</v>
      </c>
      <c r="D9" s="353"/>
      <c r="E9" s="354" t="s">
        <v>12</v>
      </c>
      <c r="F9" s="354" t="s">
        <v>13</v>
      </c>
      <c r="G9" s="354" t="s">
        <v>14</v>
      </c>
      <c r="H9" s="354" t="s">
        <v>15</v>
      </c>
      <c r="I9" s="355" t="s">
        <v>340</v>
      </c>
    </row>
    <row r="10" spans="3:9" s="238" customFormat="1" ht="32.15" customHeight="1" x14ac:dyDescent="0.3">
      <c r="C10" s="356" t="s">
        <v>383</v>
      </c>
      <c r="D10" s="357"/>
      <c r="E10" s="358">
        <v>47526.119621999998</v>
      </c>
      <c r="F10" s="358">
        <v>43568.176796</v>
      </c>
      <c r="G10" s="358">
        <v>44792.347328000003</v>
      </c>
      <c r="H10" s="358">
        <v>45140.238631</v>
      </c>
      <c r="I10" s="359" t="s">
        <v>384</v>
      </c>
    </row>
    <row r="11" spans="3:9" s="360" customFormat="1" ht="32.15" customHeight="1" x14ac:dyDescent="0.3">
      <c r="C11" s="361" t="s">
        <v>385</v>
      </c>
      <c r="D11" s="362"/>
      <c r="E11" s="358">
        <v>0</v>
      </c>
      <c r="F11" s="358">
        <v>0</v>
      </c>
      <c r="G11" s="358">
        <v>0</v>
      </c>
      <c r="H11" s="358">
        <v>0</v>
      </c>
      <c r="I11" s="359" t="s">
        <v>386</v>
      </c>
    </row>
    <row r="12" spans="3:9" s="238" customFormat="1" ht="32.15" customHeight="1" x14ac:dyDescent="0.3">
      <c r="C12" s="363" t="s">
        <v>387</v>
      </c>
      <c r="D12" s="364"/>
      <c r="E12" s="358">
        <v>16388.235425999999</v>
      </c>
      <c r="F12" s="358">
        <v>21344.264899999995</v>
      </c>
      <c r="G12" s="358">
        <v>23218.604963000002</v>
      </c>
      <c r="H12" s="358">
        <v>23314.495158999998</v>
      </c>
      <c r="I12" s="365" t="s">
        <v>388</v>
      </c>
    </row>
    <row r="13" spans="3:9" s="238" customFormat="1" ht="32.15" customHeight="1" x14ac:dyDescent="0.3">
      <c r="C13" s="363" t="s">
        <v>389</v>
      </c>
      <c r="D13" s="364"/>
      <c r="E13" s="358">
        <v>634983.17316600005</v>
      </c>
      <c r="F13" s="358">
        <v>643201.14489</v>
      </c>
      <c r="G13" s="358">
        <v>605035.03253199998</v>
      </c>
      <c r="H13" s="358">
        <v>612077.41498600005</v>
      </c>
      <c r="I13" s="365" t="s">
        <v>390</v>
      </c>
    </row>
    <row r="14" spans="3:9" s="360" customFormat="1" ht="32.15" customHeight="1" x14ac:dyDescent="0.3">
      <c r="C14" s="363" t="s">
        <v>391</v>
      </c>
      <c r="D14" s="364"/>
      <c r="E14" s="358">
        <v>0</v>
      </c>
      <c r="F14" s="358">
        <v>0</v>
      </c>
      <c r="G14" s="358">
        <v>0</v>
      </c>
      <c r="H14" s="358">
        <v>0</v>
      </c>
      <c r="I14" s="359" t="s">
        <v>392</v>
      </c>
    </row>
    <row r="15" spans="3:9" s="238" customFormat="1" ht="32.15" customHeight="1" x14ac:dyDescent="0.3">
      <c r="C15" s="363" t="s">
        <v>359</v>
      </c>
      <c r="D15" s="364"/>
      <c r="E15" s="358">
        <v>4663.0150270000013</v>
      </c>
      <c r="F15" s="358">
        <v>5105.0049239999998</v>
      </c>
      <c r="G15" s="358">
        <v>4682.9778260000003</v>
      </c>
      <c r="H15" s="358">
        <v>3960.653049</v>
      </c>
      <c r="I15" s="365" t="s">
        <v>393</v>
      </c>
    </row>
    <row r="16" spans="3:9" s="238" customFormat="1" ht="32.15" customHeight="1" x14ac:dyDescent="0.3">
      <c r="C16" s="363" t="s">
        <v>361</v>
      </c>
      <c r="D16" s="364"/>
      <c r="E16" s="358">
        <v>-7702.3941999999997</v>
      </c>
      <c r="F16" s="358">
        <v>-3967.1383470000001</v>
      </c>
      <c r="G16" s="358">
        <v>-4551.9212989999996</v>
      </c>
      <c r="H16" s="358">
        <v>-5233.7716729999993</v>
      </c>
      <c r="I16" s="365" t="s">
        <v>394</v>
      </c>
    </row>
    <row r="17" spans="3:9" s="238" customFormat="1" ht="32.15" customHeight="1" x14ac:dyDescent="0.3">
      <c r="C17" s="363" t="s">
        <v>395</v>
      </c>
      <c r="D17" s="364"/>
      <c r="E17" s="358">
        <v>4748.4144759999999</v>
      </c>
      <c r="F17" s="358">
        <v>5182.855474</v>
      </c>
      <c r="G17" s="358">
        <v>5038.864039000001</v>
      </c>
      <c r="H17" s="358">
        <v>4392.0241779999997</v>
      </c>
      <c r="I17" s="365" t="s">
        <v>396</v>
      </c>
    </row>
    <row r="18" spans="3:9" s="238" customFormat="1" ht="32.15" customHeight="1" x14ac:dyDescent="0.3">
      <c r="C18" s="363" t="s">
        <v>397</v>
      </c>
      <c r="D18" s="364"/>
      <c r="E18" s="358">
        <v>1181.4949240000001</v>
      </c>
      <c r="F18" s="358">
        <v>1097.032432</v>
      </c>
      <c r="G18" s="358">
        <v>1239.312817</v>
      </c>
      <c r="H18" s="358">
        <v>1174.6437820000001</v>
      </c>
      <c r="I18" s="365" t="s">
        <v>398</v>
      </c>
    </row>
    <row r="19" spans="3:9" s="238" customFormat="1" ht="32.15" customHeight="1" x14ac:dyDescent="0.3">
      <c r="C19" s="363" t="s">
        <v>399</v>
      </c>
      <c r="D19" s="364"/>
      <c r="E19" s="358">
        <v>0</v>
      </c>
      <c r="F19" s="358">
        <v>0</v>
      </c>
      <c r="G19" s="358">
        <v>0</v>
      </c>
      <c r="H19" s="358">
        <v>0</v>
      </c>
      <c r="I19" s="365" t="s">
        <v>400</v>
      </c>
    </row>
    <row r="20" spans="3:9" s="238" customFormat="1" ht="32.15" customHeight="1" x14ac:dyDescent="0.3">
      <c r="C20" s="363" t="s">
        <v>401</v>
      </c>
      <c r="D20" s="364"/>
      <c r="E20" s="358">
        <v>13490.971998000003</v>
      </c>
      <c r="F20" s="358">
        <v>11869.526091</v>
      </c>
      <c r="G20" s="358">
        <v>14017.576354999999</v>
      </c>
      <c r="H20" s="358">
        <v>15221.852406000002</v>
      </c>
      <c r="I20" s="365" t="s">
        <v>402</v>
      </c>
    </row>
    <row r="21" spans="3:9" s="238" customFormat="1" ht="32.15" customHeight="1" x14ac:dyDescent="0.3">
      <c r="C21" s="363" t="s">
        <v>403</v>
      </c>
      <c r="D21" s="364"/>
      <c r="E21" s="358">
        <v>13.107779000000001</v>
      </c>
      <c r="F21" s="358">
        <v>2.3429639999999998</v>
      </c>
      <c r="G21" s="358">
        <v>5.2306020000000002</v>
      </c>
      <c r="H21" s="358">
        <v>16.732437000000001</v>
      </c>
      <c r="I21" s="365" t="s">
        <v>404</v>
      </c>
    </row>
    <row r="22" spans="3:9" s="366" customFormat="1" ht="32.15" customHeight="1" x14ac:dyDescent="0.3">
      <c r="C22" s="361" t="s">
        <v>405</v>
      </c>
      <c r="D22" s="362"/>
      <c r="E22" s="358">
        <v>0</v>
      </c>
      <c r="F22" s="358">
        <v>0</v>
      </c>
      <c r="G22" s="358">
        <v>0</v>
      </c>
      <c r="H22" s="358">
        <v>0</v>
      </c>
      <c r="I22" s="359" t="s">
        <v>406</v>
      </c>
    </row>
    <row r="23" spans="3:9" s="238" customFormat="1" ht="32.15" customHeight="1" x14ac:dyDescent="0.3">
      <c r="C23" s="363" t="s">
        <v>407</v>
      </c>
      <c r="D23" s="364"/>
      <c r="E23" s="367">
        <v>715292.13821799995</v>
      </c>
      <c r="F23" s="367">
        <v>727403.21012399998</v>
      </c>
      <c r="G23" s="367">
        <v>693478.02516299998</v>
      </c>
      <c r="H23" s="367">
        <v>700064.28295499994</v>
      </c>
      <c r="I23" s="365" t="s">
        <v>408</v>
      </c>
    </row>
    <row r="24" spans="3:9" s="238" customFormat="1" ht="32.15" customHeight="1" x14ac:dyDescent="0.3">
      <c r="C24" s="361" t="s">
        <v>409</v>
      </c>
      <c r="D24" s="362"/>
      <c r="E24" s="367">
        <v>64644.876915000001</v>
      </c>
      <c r="F24" s="367">
        <v>64100.512696000005</v>
      </c>
      <c r="G24" s="367">
        <v>65900.623275000005</v>
      </c>
      <c r="H24" s="367">
        <v>65380.462949000001</v>
      </c>
      <c r="I24" s="365" t="s">
        <v>410</v>
      </c>
    </row>
    <row r="25" spans="3:9" s="238" customFormat="1" ht="32.15" customHeight="1" thickBot="1" x14ac:dyDescent="0.35">
      <c r="C25" s="368" t="s">
        <v>411</v>
      </c>
      <c r="D25" s="369"/>
      <c r="E25" s="370">
        <v>779937.01513299998</v>
      </c>
      <c r="F25" s="370">
        <v>791503.72282000002</v>
      </c>
      <c r="G25" s="370">
        <v>759378.648438</v>
      </c>
      <c r="H25" s="370">
        <v>765444.74590400001</v>
      </c>
      <c r="I25" s="371" t="s">
        <v>412</v>
      </c>
    </row>
    <row r="26" spans="3:9" s="360" customFormat="1" ht="32.15" customHeight="1" x14ac:dyDescent="0.35">
      <c r="C26" s="301" t="s">
        <v>413</v>
      </c>
      <c r="E26" s="372"/>
      <c r="F26" s="373"/>
      <c r="G26" s="373"/>
      <c r="H26" s="373"/>
      <c r="I26" s="373"/>
    </row>
    <row r="27" spans="3:9" s="238" customFormat="1" ht="32.15" customHeight="1" x14ac:dyDescent="0.3"/>
    <row r="28" spans="3:9" s="238" customFormat="1" ht="32.15" customHeight="1" thickBot="1" x14ac:dyDescent="0.35">
      <c r="C28" s="347" t="s">
        <v>296</v>
      </c>
      <c r="D28" s="347"/>
    </row>
    <row r="29" spans="3:9" s="238" customFormat="1" ht="32.15" customHeight="1" thickBot="1" x14ac:dyDescent="0.35">
      <c r="C29" s="374" t="s">
        <v>414</v>
      </c>
      <c r="D29" s="375"/>
      <c r="E29" s="376" t="s">
        <v>341</v>
      </c>
      <c r="F29" s="377"/>
      <c r="G29" s="188"/>
      <c r="H29" s="189"/>
    </row>
    <row r="30" spans="3:9" s="238" customFormat="1" ht="105" customHeight="1" thickBot="1" x14ac:dyDescent="0.35">
      <c r="C30" s="378"/>
      <c r="D30" s="379"/>
      <c r="E30" s="354" t="s">
        <v>12</v>
      </c>
      <c r="F30" s="354" t="s">
        <v>13</v>
      </c>
      <c r="G30" s="354" t="s">
        <v>14</v>
      </c>
      <c r="H30" s="354" t="s">
        <v>15</v>
      </c>
      <c r="I30" s="380" t="s">
        <v>340</v>
      </c>
    </row>
    <row r="31" spans="3:9" s="238" customFormat="1" ht="32.15" customHeight="1" x14ac:dyDescent="0.3">
      <c r="C31" s="381" t="s">
        <v>415</v>
      </c>
      <c r="D31" s="382"/>
      <c r="E31" s="383">
        <v>41549.548294</v>
      </c>
      <c r="F31" s="383">
        <v>37698.427876000002</v>
      </c>
      <c r="G31" s="383">
        <v>38288.885587000004</v>
      </c>
      <c r="H31" s="383">
        <v>37312.511155</v>
      </c>
      <c r="I31" s="384" t="s">
        <v>416</v>
      </c>
    </row>
    <row r="32" spans="3:9" s="238" customFormat="1" ht="32.15" customHeight="1" x14ac:dyDescent="0.3">
      <c r="C32" s="385" t="s">
        <v>417</v>
      </c>
      <c r="D32" s="386" t="s">
        <v>418</v>
      </c>
      <c r="E32" s="387">
        <v>120.511782</v>
      </c>
      <c r="F32" s="387">
        <v>35.907173999999998</v>
      </c>
      <c r="G32" s="387">
        <v>73.220388</v>
      </c>
      <c r="H32" s="387">
        <v>64.085707999999997</v>
      </c>
      <c r="I32" s="388" t="s">
        <v>419</v>
      </c>
    </row>
    <row r="33" spans="3:9" s="238" customFormat="1" ht="32.15" customHeight="1" x14ac:dyDescent="0.3">
      <c r="C33" s="389"/>
      <c r="D33" s="390" t="s">
        <v>375</v>
      </c>
      <c r="E33" s="387">
        <v>8179.0789839999998</v>
      </c>
      <c r="F33" s="387">
        <v>8677.290078</v>
      </c>
      <c r="G33" s="387">
        <v>8897.2761740000005</v>
      </c>
      <c r="H33" s="387">
        <v>9567.2742639999997</v>
      </c>
      <c r="I33" s="384" t="s">
        <v>420</v>
      </c>
    </row>
    <row r="34" spans="3:9" s="238" customFormat="1" ht="32.15" customHeight="1" x14ac:dyDescent="0.3">
      <c r="C34" s="385" t="s">
        <v>421</v>
      </c>
      <c r="D34" s="391" t="s">
        <v>422</v>
      </c>
      <c r="E34" s="387">
        <v>47746.817944000009</v>
      </c>
      <c r="F34" s="387">
        <v>48088.789827000001</v>
      </c>
      <c r="G34" s="387">
        <v>12039.766256999999</v>
      </c>
      <c r="H34" s="387">
        <v>3699.1277949999999</v>
      </c>
      <c r="I34" s="384" t="s">
        <v>423</v>
      </c>
    </row>
    <row r="35" spans="3:9" s="238" customFormat="1" ht="32.15" customHeight="1" x14ac:dyDescent="0.3">
      <c r="C35" s="392"/>
      <c r="D35" s="393" t="s">
        <v>424</v>
      </c>
      <c r="E35" s="387">
        <v>575.76357299999995</v>
      </c>
      <c r="F35" s="387">
        <v>483.77849800000001</v>
      </c>
      <c r="G35" s="387">
        <v>767.25973699999997</v>
      </c>
      <c r="H35" s="387">
        <v>613.50214300000005</v>
      </c>
      <c r="I35" s="384" t="s">
        <v>425</v>
      </c>
    </row>
    <row r="36" spans="3:9" s="238" customFormat="1" ht="32.15" customHeight="1" x14ac:dyDescent="0.3">
      <c r="C36" s="392"/>
      <c r="D36" s="391" t="s">
        <v>426</v>
      </c>
      <c r="E36" s="387">
        <v>11242.041675</v>
      </c>
      <c r="F36" s="387">
        <v>11628.144356000001</v>
      </c>
      <c r="G36" s="387">
        <v>12337.787533000001</v>
      </c>
      <c r="H36" s="387">
        <v>14521.448725</v>
      </c>
      <c r="I36" s="384" t="s">
        <v>427</v>
      </c>
    </row>
    <row r="37" spans="3:9" s="238" customFormat="1" ht="32.15" customHeight="1" x14ac:dyDescent="0.3">
      <c r="C37" s="392"/>
      <c r="D37" s="393" t="s">
        <v>424</v>
      </c>
      <c r="E37" s="387">
        <v>8128.5758100000003</v>
      </c>
      <c r="F37" s="387">
        <v>8253.0851980000007</v>
      </c>
      <c r="G37" s="387">
        <v>9103.4372490000005</v>
      </c>
      <c r="H37" s="387">
        <v>8867.0758760000008</v>
      </c>
      <c r="I37" s="384" t="s">
        <v>425</v>
      </c>
    </row>
    <row r="38" spans="3:9" s="238" customFormat="1" ht="32.15" customHeight="1" x14ac:dyDescent="0.3">
      <c r="C38" s="392"/>
      <c r="D38" s="391" t="s">
        <v>428</v>
      </c>
      <c r="E38" s="387">
        <v>49476.378510000002</v>
      </c>
      <c r="F38" s="387">
        <v>44209.307626000002</v>
      </c>
      <c r="G38" s="387">
        <v>43700.914409999998</v>
      </c>
      <c r="H38" s="387">
        <v>44181.960572000004</v>
      </c>
      <c r="I38" s="384" t="s">
        <v>429</v>
      </c>
    </row>
    <row r="39" spans="3:9" s="238" customFormat="1" ht="32.15" customHeight="1" x14ac:dyDescent="0.3">
      <c r="C39" s="392"/>
      <c r="D39" s="393" t="s">
        <v>424</v>
      </c>
      <c r="E39" s="387">
        <v>5119.5567739999997</v>
      </c>
      <c r="F39" s="387">
        <v>5065.9936779999998</v>
      </c>
      <c r="G39" s="387">
        <v>4375.9218279999996</v>
      </c>
      <c r="H39" s="387">
        <v>4797.6541239999997</v>
      </c>
      <c r="I39" s="384" t="s">
        <v>425</v>
      </c>
    </row>
    <row r="40" spans="3:9" s="238" customFormat="1" ht="32.15" customHeight="1" x14ac:dyDescent="0.3">
      <c r="C40" s="392"/>
      <c r="D40" s="391" t="s">
        <v>430</v>
      </c>
      <c r="E40" s="387">
        <v>49301.679531000002</v>
      </c>
      <c r="F40" s="387">
        <v>51670.384206999996</v>
      </c>
      <c r="G40" s="387">
        <v>62879.254108000001</v>
      </c>
      <c r="H40" s="387">
        <v>64146.832775000003</v>
      </c>
      <c r="I40" s="384" t="s">
        <v>431</v>
      </c>
    </row>
    <row r="41" spans="3:9" s="238" customFormat="1" ht="32.15" customHeight="1" x14ac:dyDescent="0.3">
      <c r="C41" s="392"/>
      <c r="D41" s="393" t="s">
        <v>424</v>
      </c>
      <c r="E41" s="387">
        <v>18671.900781</v>
      </c>
      <c r="F41" s="387">
        <v>21723.330765999999</v>
      </c>
      <c r="G41" s="387">
        <v>20025.718392999999</v>
      </c>
      <c r="H41" s="387">
        <v>19782.020606999999</v>
      </c>
      <c r="I41" s="384" t="s">
        <v>425</v>
      </c>
    </row>
    <row r="42" spans="3:9" s="238" customFormat="1" ht="32.15" customHeight="1" x14ac:dyDescent="0.3">
      <c r="C42" s="392"/>
      <c r="D42" s="394" t="s">
        <v>432</v>
      </c>
      <c r="E42" s="387">
        <v>118350.09052100001</v>
      </c>
      <c r="F42" s="387">
        <v>121434.43758700001</v>
      </c>
      <c r="G42" s="387">
        <v>113889.00192299999</v>
      </c>
      <c r="H42" s="387">
        <v>118163.044419</v>
      </c>
      <c r="I42" s="384" t="s">
        <v>433</v>
      </c>
    </row>
    <row r="43" spans="3:9" s="238" customFormat="1" ht="32.15" customHeight="1" x14ac:dyDescent="0.3">
      <c r="C43" s="392"/>
      <c r="D43" s="393" t="s">
        <v>424</v>
      </c>
      <c r="E43" s="387">
        <v>100735.326839</v>
      </c>
      <c r="F43" s="387">
        <v>100632.926477</v>
      </c>
      <c r="G43" s="387">
        <v>93253.477916000003</v>
      </c>
      <c r="H43" s="387">
        <v>98331.055088000008</v>
      </c>
      <c r="I43" s="384" t="s">
        <v>425</v>
      </c>
    </row>
    <row r="44" spans="3:9" s="238" customFormat="1" ht="32.15" customHeight="1" x14ac:dyDescent="0.3">
      <c r="C44" s="392"/>
      <c r="D44" s="394" t="s">
        <v>434</v>
      </c>
      <c r="E44" s="387">
        <v>258862.65973500002</v>
      </c>
      <c r="F44" s="387">
        <v>257249.41927199997</v>
      </c>
      <c r="G44" s="387">
        <v>250506.46474999998</v>
      </c>
      <c r="H44" s="387">
        <v>250198.47119700001</v>
      </c>
      <c r="I44" s="384" t="s">
        <v>435</v>
      </c>
    </row>
    <row r="45" spans="3:9" s="238" customFormat="1" ht="32.15" customHeight="1" thickBot="1" x14ac:dyDescent="0.35">
      <c r="C45" s="395"/>
      <c r="D45" s="393" t="s">
        <v>424</v>
      </c>
      <c r="E45" s="387">
        <v>240508.05718100001</v>
      </c>
      <c r="F45" s="387">
        <v>236334.13809200001</v>
      </c>
      <c r="G45" s="387">
        <v>231219.01691199999</v>
      </c>
      <c r="H45" s="387">
        <v>231770.11599999998</v>
      </c>
      <c r="I45" s="384" t="s">
        <v>435</v>
      </c>
    </row>
    <row r="46" spans="3:9" s="238" customFormat="1" ht="32.15" customHeight="1" thickBot="1" x14ac:dyDescent="0.35">
      <c r="C46" s="381" t="s">
        <v>436</v>
      </c>
      <c r="D46" s="382"/>
      <c r="E46" s="387">
        <v>116390.84448599999</v>
      </c>
      <c r="F46" s="387">
        <v>130037.34921900001</v>
      </c>
      <c r="G46" s="387">
        <v>132550.54826700001</v>
      </c>
      <c r="H46" s="387">
        <v>140085.34597600001</v>
      </c>
      <c r="I46" s="384" t="s">
        <v>437</v>
      </c>
    </row>
    <row r="47" spans="3:9" s="238" customFormat="1" ht="32.15" customHeight="1" thickBot="1" x14ac:dyDescent="0.35">
      <c r="C47" s="396" t="s">
        <v>438</v>
      </c>
      <c r="D47" s="397"/>
      <c r="E47" s="387">
        <v>12080.408254000002</v>
      </c>
      <c r="F47" s="387">
        <v>12202.918137000001</v>
      </c>
      <c r="G47" s="387">
        <v>13048.375093000001</v>
      </c>
      <c r="H47" s="387">
        <v>11206.913537</v>
      </c>
      <c r="I47" s="384" t="s">
        <v>439</v>
      </c>
    </row>
    <row r="48" spans="3:9" s="238" customFormat="1" ht="32.15" customHeight="1" thickBot="1" x14ac:dyDescent="0.35">
      <c r="C48" s="381" t="s">
        <v>440</v>
      </c>
      <c r="D48" s="382"/>
      <c r="E48" s="387">
        <v>2340.891779</v>
      </c>
      <c r="F48" s="387">
        <v>2489.1342869999999</v>
      </c>
      <c r="G48" s="387">
        <v>2565.843253</v>
      </c>
      <c r="H48" s="387">
        <v>2552.699239</v>
      </c>
      <c r="I48" s="384" t="s">
        <v>441</v>
      </c>
    </row>
    <row r="49" spans="3:9" s="238" customFormat="1" ht="32.15" customHeight="1" thickBot="1" x14ac:dyDescent="0.35">
      <c r="C49" s="398" t="s">
        <v>442</v>
      </c>
      <c r="D49" s="399"/>
      <c r="E49" s="400">
        <v>703560.54324100004</v>
      </c>
      <c r="F49" s="400">
        <v>713218.59150999994</v>
      </c>
      <c r="G49" s="400">
        <v>677728.96264899999</v>
      </c>
      <c r="H49" s="400">
        <v>684492.80182499997</v>
      </c>
      <c r="I49" s="401"/>
    </row>
    <row r="50" spans="3:9" s="238" customFormat="1" x14ac:dyDescent="0.3"/>
    <row r="51" spans="3:9" s="238" customFormat="1" x14ac:dyDescent="0.3">
      <c r="C51" s="344"/>
      <c r="D51" s="344"/>
      <c r="E51" s="344"/>
      <c r="F51" s="344"/>
      <c r="G51" s="344"/>
      <c r="H51" s="344"/>
    </row>
    <row r="52" spans="3:9" s="238" customFormat="1" x14ac:dyDescent="0.3">
      <c r="C52" s="344"/>
      <c r="D52" s="344"/>
      <c r="E52" s="344"/>
      <c r="F52" s="344"/>
      <c r="G52" s="344"/>
      <c r="H52" s="344"/>
    </row>
    <row r="53" spans="3:9" s="238" customFormat="1" x14ac:dyDescent="0.3">
      <c r="C53" s="344"/>
      <c r="D53" s="344"/>
      <c r="E53" s="344"/>
      <c r="F53" s="344"/>
      <c r="G53" s="344"/>
      <c r="H53" s="344"/>
    </row>
    <row r="54" spans="3:9" s="238" customFormat="1" x14ac:dyDescent="0.3">
      <c r="C54" s="344"/>
      <c r="D54" s="344"/>
      <c r="E54" s="344"/>
      <c r="F54" s="344"/>
      <c r="G54" s="344"/>
      <c r="H54" s="344"/>
    </row>
    <row r="55" spans="3:9" s="238" customFormat="1" x14ac:dyDescent="0.3">
      <c r="C55" s="344"/>
      <c r="D55" s="344"/>
      <c r="E55" s="344"/>
      <c r="F55" s="344"/>
      <c r="G55" s="344"/>
      <c r="H55" s="344"/>
    </row>
    <row r="56" spans="3:9" s="238" customFormat="1" x14ac:dyDescent="0.3">
      <c r="C56" s="344"/>
      <c r="D56" s="344"/>
      <c r="E56" s="344"/>
      <c r="F56" s="344"/>
      <c r="G56" s="344"/>
      <c r="H56" s="344"/>
    </row>
    <row r="57" spans="3:9" s="238" customFormat="1" x14ac:dyDescent="0.3">
      <c r="E57" s="345"/>
    </row>
  </sheetData>
  <sheetProtection algorithmName="SHA-512" hashValue="RaeoBXTEjT2DXehUrPnaoTLRny03bh2TdCGHUb2/2sc2nI3pVcHL1GCJBlugzHbKUIGPgTok8HedGAlFB5CGMQ==" saltValue="hRl4rt/S//05Vm+xgR5vbA==" spinCount="100000" sheet="1" objects="1" scenarios="1" formatCells="0" formatColumns="0" formatRows="0"/>
  <mergeCells count="27">
    <mergeCell ref="C47:D47"/>
    <mergeCell ref="C49:D49"/>
    <mergeCell ref="C51:H56"/>
    <mergeCell ref="C23:D23"/>
    <mergeCell ref="C28:D28"/>
    <mergeCell ref="C29:D30"/>
    <mergeCell ref="E29:H29"/>
    <mergeCell ref="C32:C33"/>
    <mergeCell ref="C34:C45"/>
    <mergeCell ref="C16:D16"/>
    <mergeCell ref="C17:D17"/>
    <mergeCell ref="C18:D18"/>
    <mergeCell ref="C19:D19"/>
    <mergeCell ref="C20:D20"/>
    <mergeCell ref="C21:D21"/>
    <mergeCell ref="C9:D9"/>
    <mergeCell ref="C10:D10"/>
    <mergeCell ref="C12:D12"/>
    <mergeCell ref="C13:D13"/>
    <mergeCell ref="C14:D14"/>
    <mergeCell ref="C15:D15"/>
    <mergeCell ref="C3:I3"/>
    <mergeCell ref="C4:I4"/>
    <mergeCell ref="C5:I5"/>
    <mergeCell ref="C7:D7"/>
    <mergeCell ref="C8:D8"/>
    <mergeCell ref="E8:H8"/>
  </mergeCells>
  <pageMargins left="0.70866141732283472" right="0.70866141732283472" top="0.74803149606299213" bottom="0.74803149606299213" header="0.31496062992125984" footer="0.31496062992125984"/>
  <pageSetup paperSize="9" scale="50" fitToWidth="0" fitToHeight="2" orientation="landscape" horizontalDpi="1200" verticalDpi="1200" r:id="rId1"/>
  <headerFooter>
    <oddHeader>&amp;L&amp;"Aptos"&amp;12&amp;K000000 EBA Regular Use&amp;1#_x000D_</oddHeader>
  </headerFooter>
  <rowBreaks count="1" manualBreakCount="1">
    <brk id="27"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7E2CF-E45F-4510-8DA9-FB5E9CBE52BB}">
  <sheetPr>
    <pageSetUpPr fitToPage="1"/>
  </sheetPr>
  <dimension ref="B1:X33"/>
  <sheetViews>
    <sheetView showGridLines="0" zoomScale="55" zoomScaleNormal="55" zoomScaleSheetLayoutView="70" workbookViewId="0">
      <selection activeCell="A20" activeCellId="1" sqref="A1:XFD10 A20:XFD20"/>
    </sheetView>
  </sheetViews>
  <sheetFormatPr defaultColWidth="9.1796875" defaultRowHeight="13" x14ac:dyDescent="0.3"/>
  <cols>
    <col min="1" max="1" width="2" style="7" customWidth="1"/>
    <col min="2" max="2" width="27.453125" style="7" customWidth="1"/>
    <col min="3" max="3" width="44.453125" style="7" customWidth="1"/>
    <col min="4" max="4" width="34.81640625" style="7" customWidth="1"/>
    <col min="5" max="5" width="20.81640625" style="7" bestFit="1" customWidth="1"/>
    <col min="6" max="6" width="16" style="7" bestFit="1" customWidth="1"/>
    <col min="7" max="7" width="20" style="7" bestFit="1" customWidth="1"/>
    <col min="8" max="8" width="23.54296875" style="7" customWidth="1"/>
    <col min="9" max="9" width="12.453125" style="7" bestFit="1" customWidth="1"/>
    <col min="10" max="10" width="16.453125" style="7" customWidth="1"/>
    <col min="11" max="11" width="12.453125" style="7" customWidth="1"/>
    <col min="12" max="12" width="12.453125" style="7" bestFit="1" customWidth="1"/>
    <col min="13" max="13" width="11.54296875" style="7" bestFit="1" customWidth="1"/>
    <col min="14" max="14" width="14.453125" style="7" customWidth="1"/>
    <col min="15" max="15" width="20.81640625" style="7" bestFit="1" customWidth="1"/>
    <col min="16" max="16" width="19.54296875" style="7" customWidth="1"/>
    <col min="17" max="17" width="20" style="7" bestFit="1" customWidth="1"/>
    <col min="18" max="18" width="20" style="7" customWidth="1"/>
    <col min="19" max="19" width="12.453125" style="7" bestFit="1" customWidth="1"/>
    <col min="20" max="20" width="11.54296875" style="7" bestFit="1" customWidth="1"/>
    <col min="21" max="21" width="12.453125" style="7" customWidth="1"/>
    <col min="22" max="22" width="12.453125" style="7" bestFit="1" customWidth="1"/>
    <col min="23" max="23" width="11.54296875" style="7" bestFit="1" customWidth="1"/>
    <col min="24" max="24" width="15.54296875" style="7" bestFit="1" customWidth="1"/>
    <col min="25" max="16384" width="9.1796875" style="7"/>
  </cols>
  <sheetData>
    <row r="1" spans="2:24" s="403" customFormat="1" x14ac:dyDescent="0.3">
      <c r="C1" s="403">
        <v>202309</v>
      </c>
      <c r="D1" s="403">
        <v>202312</v>
      </c>
      <c r="E1" s="403">
        <v>202309</v>
      </c>
      <c r="F1" s="403">
        <v>202309</v>
      </c>
      <c r="G1" s="403">
        <v>202309</v>
      </c>
      <c r="H1" s="403">
        <v>202309</v>
      </c>
      <c r="I1" s="403">
        <v>202309</v>
      </c>
      <c r="J1" s="403">
        <v>202309</v>
      </c>
      <c r="K1" s="403">
        <v>202309</v>
      </c>
      <c r="L1" s="403">
        <v>202309</v>
      </c>
      <c r="M1" s="403">
        <v>202309</v>
      </c>
      <c r="N1" s="403">
        <v>202309</v>
      </c>
      <c r="O1" s="403">
        <v>202312</v>
      </c>
      <c r="P1" s="403">
        <v>202312</v>
      </c>
      <c r="Q1" s="403">
        <v>202312</v>
      </c>
      <c r="R1" s="403">
        <v>202312</v>
      </c>
      <c r="S1" s="403">
        <v>202312</v>
      </c>
      <c r="T1" s="403">
        <v>202312</v>
      </c>
      <c r="U1" s="403">
        <v>202312</v>
      </c>
      <c r="V1" s="403">
        <v>202312</v>
      </c>
      <c r="W1" s="403">
        <v>202312</v>
      </c>
      <c r="X1" s="403">
        <v>202312</v>
      </c>
    </row>
    <row r="2" spans="2:24" s="403" customFormat="1" x14ac:dyDescent="0.3">
      <c r="C2" s="403">
        <v>202403</v>
      </c>
      <c r="D2" s="403">
        <v>202406</v>
      </c>
      <c r="E2" s="403">
        <v>202403</v>
      </c>
      <c r="F2" s="403">
        <v>202403</v>
      </c>
      <c r="G2" s="403">
        <v>202403</v>
      </c>
      <c r="H2" s="403">
        <v>202403</v>
      </c>
      <c r="I2" s="403">
        <v>202403</v>
      </c>
      <c r="J2" s="403">
        <v>202403</v>
      </c>
      <c r="K2" s="403">
        <v>202403</v>
      </c>
      <c r="L2" s="403">
        <v>202403</v>
      </c>
      <c r="M2" s="403">
        <v>202403</v>
      </c>
      <c r="N2" s="403">
        <v>202403</v>
      </c>
      <c r="O2" s="403">
        <v>202406</v>
      </c>
      <c r="P2" s="403">
        <v>202406</v>
      </c>
      <c r="Q2" s="403">
        <v>202406</v>
      </c>
      <c r="R2" s="403">
        <v>202406</v>
      </c>
      <c r="S2" s="403">
        <v>202406</v>
      </c>
      <c r="T2" s="403">
        <v>202406</v>
      </c>
      <c r="U2" s="403">
        <v>202406</v>
      </c>
      <c r="V2" s="403">
        <v>202406</v>
      </c>
      <c r="W2" s="403">
        <v>202406</v>
      </c>
      <c r="X2" s="403">
        <v>202406</v>
      </c>
    </row>
    <row r="3" spans="2:24" s="7" customFormat="1" ht="26" x14ac:dyDescent="0.3">
      <c r="C3" s="29" t="s">
        <v>1</v>
      </c>
      <c r="D3" s="29"/>
      <c r="E3" s="29"/>
      <c r="F3" s="29"/>
      <c r="G3" s="29"/>
      <c r="H3" s="29"/>
      <c r="I3" s="29"/>
      <c r="J3" s="29"/>
      <c r="K3" s="29"/>
      <c r="L3" s="29"/>
      <c r="M3" s="29"/>
      <c r="N3" s="29"/>
      <c r="O3" s="29"/>
      <c r="P3" s="29"/>
      <c r="Q3" s="29"/>
      <c r="R3" s="29"/>
      <c r="S3" s="29"/>
      <c r="T3" s="29"/>
      <c r="U3" s="29"/>
      <c r="V3" s="29"/>
      <c r="W3" s="29"/>
      <c r="X3" s="29"/>
    </row>
    <row r="4" spans="2:24" s="7" customFormat="1" ht="23.25" customHeight="1" x14ac:dyDescent="0.3">
      <c r="B4" s="404"/>
      <c r="C4" s="31" t="s">
        <v>443</v>
      </c>
      <c r="D4" s="31"/>
      <c r="E4" s="31"/>
      <c r="F4" s="31"/>
      <c r="G4" s="31"/>
      <c r="H4" s="31"/>
      <c r="I4" s="31"/>
      <c r="J4" s="31"/>
      <c r="K4" s="31"/>
      <c r="L4" s="31"/>
      <c r="M4" s="31"/>
      <c r="N4" s="31"/>
      <c r="O4" s="31"/>
      <c r="P4" s="31"/>
      <c r="Q4" s="31"/>
      <c r="R4" s="31"/>
      <c r="S4" s="31"/>
      <c r="T4" s="31"/>
      <c r="U4" s="31"/>
      <c r="V4" s="31"/>
      <c r="W4" s="31"/>
      <c r="X4" s="31"/>
    </row>
    <row r="5" spans="2:24" s="7" customFormat="1" ht="17.25" customHeight="1" x14ac:dyDescent="0.45">
      <c r="C5" s="405" t="str">
        <f>Cover!C5</f>
        <v>Intesa Sanpaolo S.p.A.</v>
      </c>
      <c r="D5" s="405"/>
      <c r="E5" s="405"/>
      <c r="F5" s="405"/>
      <c r="G5" s="405"/>
      <c r="H5" s="405"/>
      <c r="I5" s="405"/>
      <c r="J5" s="405"/>
      <c r="K5" s="405"/>
      <c r="L5" s="405"/>
      <c r="M5" s="405"/>
      <c r="N5" s="405"/>
      <c r="O5" s="405"/>
      <c r="P5" s="405"/>
      <c r="Q5" s="405"/>
      <c r="R5" s="405"/>
      <c r="S5" s="405"/>
      <c r="T5" s="405"/>
      <c r="U5" s="405"/>
      <c r="V5" s="405"/>
      <c r="W5" s="405"/>
      <c r="X5" s="405"/>
    </row>
    <row r="6" spans="2:24" s="7" customFormat="1" ht="13.5" thickBot="1" x14ac:dyDescent="0.35"/>
    <row r="7" spans="2:24" s="7" customFormat="1" ht="15" customHeight="1" thickBot="1" x14ac:dyDescent="0.4">
      <c r="B7" s="10"/>
      <c r="C7" s="406" t="s">
        <v>444</v>
      </c>
      <c r="D7" s="407"/>
      <c r="E7" s="408" t="s">
        <v>445</v>
      </c>
      <c r="F7" s="409"/>
      <c r="G7" s="409"/>
      <c r="H7" s="409"/>
      <c r="I7" s="409"/>
      <c r="J7" s="409"/>
      <c r="K7" s="409"/>
      <c r="L7" s="409"/>
      <c r="M7" s="409"/>
      <c r="N7" s="410"/>
      <c r="O7" s="408" t="s">
        <v>445</v>
      </c>
      <c r="P7" s="409"/>
      <c r="Q7" s="409"/>
      <c r="R7" s="409"/>
      <c r="S7" s="409"/>
      <c r="T7" s="409"/>
      <c r="U7" s="409"/>
      <c r="V7" s="409"/>
      <c r="W7" s="409"/>
      <c r="X7" s="410"/>
    </row>
    <row r="8" spans="2:24" s="204" customFormat="1" ht="57.75" customHeight="1" x14ac:dyDescent="0.25">
      <c r="B8" s="411"/>
      <c r="C8" s="412" t="s">
        <v>225</v>
      </c>
      <c r="D8" s="412" t="s">
        <v>225</v>
      </c>
      <c r="E8" s="413" t="s">
        <v>446</v>
      </c>
      <c r="F8" s="414"/>
      <c r="G8" s="414" t="s">
        <v>447</v>
      </c>
      <c r="H8" s="414"/>
      <c r="I8" s="414" t="s">
        <v>448</v>
      </c>
      <c r="J8" s="414"/>
      <c r="K8" s="415" t="s">
        <v>449</v>
      </c>
      <c r="L8" s="416"/>
      <c r="M8" s="417"/>
      <c r="N8" s="418" t="s">
        <v>225</v>
      </c>
      <c r="O8" s="413" t="s">
        <v>446</v>
      </c>
      <c r="P8" s="414"/>
      <c r="Q8" s="414" t="s">
        <v>447</v>
      </c>
      <c r="R8" s="414"/>
      <c r="S8" s="414" t="s">
        <v>448</v>
      </c>
      <c r="T8" s="414"/>
      <c r="U8" s="415" t="s">
        <v>449</v>
      </c>
      <c r="V8" s="416"/>
      <c r="W8" s="417"/>
      <c r="X8" s="418" t="s">
        <v>225</v>
      </c>
    </row>
    <row r="9" spans="2:24" s="7" customFormat="1" ht="100.5" customHeight="1" thickBot="1" x14ac:dyDescent="0.35">
      <c r="B9" s="419" t="s">
        <v>296</v>
      </c>
      <c r="C9" s="420"/>
      <c r="D9" s="421"/>
      <c r="E9" s="422" t="s">
        <v>450</v>
      </c>
      <c r="F9" s="423" t="s">
        <v>451</v>
      </c>
      <c r="G9" s="423" t="s">
        <v>452</v>
      </c>
      <c r="H9" s="423" t="s">
        <v>453</v>
      </c>
      <c r="I9" s="423" t="s">
        <v>454</v>
      </c>
      <c r="J9" s="423" t="s">
        <v>455</v>
      </c>
      <c r="K9" s="423" t="s">
        <v>456</v>
      </c>
      <c r="L9" s="423" t="s">
        <v>454</v>
      </c>
      <c r="M9" s="423" t="s">
        <v>455</v>
      </c>
      <c r="N9" s="424"/>
      <c r="O9" s="422" t="s">
        <v>450</v>
      </c>
      <c r="P9" s="423" t="s">
        <v>451</v>
      </c>
      <c r="Q9" s="423" t="s">
        <v>452</v>
      </c>
      <c r="R9" s="423" t="s">
        <v>453</v>
      </c>
      <c r="S9" s="423" t="s">
        <v>454</v>
      </c>
      <c r="T9" s="423" t="s">
        <v>455</v>
      </c>
      <c r="U9" s="423" t="s">
        <v>456</v>
      </c>
      <c r="V9" s="423" t="s">
        <v>454</v>
      </c>
      <c r="W9" s="423" t="s">
        <v>455</v>
      </c>
      <c r="X9" s="424"/>
    </row>
    <row r="10" spans="2:24" s="7" customFormat="1" ht="36" customHeight="1" thickBot="1" x14ac:dyDescent="0.35">
      <c r="B10" s="10"/>
      <c r="C10" s="425" t="s">
        <v>12</v>
      </c>
      <c r="D10" s="426" t="s">
        <v>13</v>
      </c>
      <c r="E10" s="427" t="s">
        <v>12</v>
      </c>
      <c r="F10" s="428"/>
      <c r="G10" s="428"/>
      <c r="H10" s="428"/>
      <c r="I10" s="428"/>
      <c r="J10" s="428"/>
      <c r="K10" s="428"/>
      <c r="L10" s="428"/>
      <c r="M10" s="428"/>
      <c r="N10" s="429"/>
      <c r="O10" s="427" t="s">
        <v>13</v>
      </c>
      <c r="P10" s="428"/>
      <c r="Q10" s="428"/>
      <c r="R10" s="428"/>
      <c r="S10" s="428"/>
      <c r="T10" s="428"/>
      <c r="U10" s="428"/>
      <c r="V10" s="428"/>
      <c r="W10" s="428"/>
      <c r="X10" s="429"/>
    </row>
    <row r="11" spans="2:24" s="7" customFormat="1" ht="14.5" x14ac:dyDescent="0.35">
      <c r="B11" s="430" t="s">
        <v>457</v>
      </c>
      <c r="C11" s="431">
        <v>587.35182899999995</v>
      </c>
      <c r="D11" s="432">
        <v>853.21183900000005</v>
      </c>
      <c r="E11" s="433">
        <v>345.09039300000001</v>
      </c>
      <c r="F11" s="434">
        <v>103.31416299999999</v>
      </c>
      <c r="G11" s="433">
        <v>416.52013099999999</v>
      </c>
      <c r="H11" s="434">
        <v>132.49141</v>
      </c>
      <c r="I11" s="435"/>
      <c r="J11" s="436"/>
      <c r="K11" s="435"/>
      <c r="L11" s="437"/>
      <c r="M11" s="436"/>
      <c r="N11" s="438"/>
      <c r="O11" s="433">
        <v>294.67425800000001</v>
      </c>
      <c r="P11" s="434">
        <v>65.874909000000002</v>
      </c>
      <c r="Q11" s="433">
        <v>345.48507000000001</v>
      </c>
      <c r="R11" s="434">
        <v>90.556910000000002</v>
      </c>
      <c r="S11" s="435"/>
      <c r="T11" s="436"/>
      <c r="U11" s="435"/>
      <c r="V11" s="437"/>
      <c r="W11" s="436"/>
      <c r="X11" s="438"/>
    </row>
    <row r="12" spans="2:24" s="7" customFormat="1" ht="14.5" x14ac:dyDescent="0.35">
      <c r="B12" s="439" t="s">
        <v>458</v>
      </c>
      <c r="C12" s="431">
        <v>112.03121250000001</v>
      </c>
      <c r="D12" s="431">
        <v>379.23265000000004</v>
      </c>
      <c r="E12" s="433">
        <v>231.24034700000001</v>
      </c>
      <c r="F12" s="440">
        <v>72.102897999999996</v>
      </c>
      <c r="G12" s="433">
        <v>146.419163</v>
      </c>
      <c r="H12" s="440">
        <v>45.067704999999997</v>
      </c>
      <c r="I12" s="441"/>
      <c r="J12" s="442"/>
      <c r="K12" s="441"/>
      <c r="L12" s="443"/>
      <c r="M12" s="442"/>
      <c r="N12" s="444"/>
      <c r="O12" s="433">
        <v>173.32198099999999</v>
      </c>
      <c r="P12" s="440">
        <v>30.908498000000002</v>
      </c>
      <c r="Q12" s="433">
        <v>179.035033</v>
      </c>
      <c r="R12" s="440">
        <v>35.801501999999999</v>
      </c>
      <c r="S12" s="441"/>
      <c r="T12" s="442"/>
      <c r="U12" s="441"/>
      <c r="V12" s="443"/>
      <c r="W12" s="442"/>
      <c r="X12" s="444"/>
    </row>
    <row r="13" spans="2:24" s="7" customFormat="1" ht="14.5" x14ac:dyDescent="0.35">
      <c r="B13" s="439" t="s">
        <v>459</v>
      </c>
      <c r="C13" s="431">
        <v>475.32061250000004</v>
      </c>
      <c r="D13" s="431">
        <v>473.97918749999997</v>
      </c>
      <c r="E13" s="433">
        <v>113.85004600000001</v>
      </c>
      <c r="F13" s="440">
        <v>31.211265000000001</v>
      </c>
      <c r="G13" s="433">
        <v>270.10096800000002</v>
      </c>
      <c r="H13" s="440">
        <v>87.423704999999998</v>
      </c>
      <c r="I13" s="441"/>
      <c r="J13" s="442"/>
      <c r="K13" s="441"/>
      <c r="L13" s="443"/>
      <c r="M13" s="442"/>
      <c r="N13" s="444"/>
      <c r="O13" s="433">
        <v>121.352277</v>
      </c>
      <c r="P13" s="440">
        <v>34.966411000000001</v>
      </c>
      <c r="Q13" s="433">
        <v>166.45003700000001</v>
      </c>
      <c r="R13" s="440">
        <v>54.755408000000003</v>
      </c>
      <c r="S13" s="441"/>
      <c r="T13" s="442"/>
      <c r="U13" s="441"/>
      <c r="V13" s="443"/>
      <c r="W13" s="442"/>
      <c r="X13" s="444"/>
    </row>
    <row r="14" spans="2:24" s="7" customFormat="1" ht="14.5" x14ac:dyDescent="0.35">
      <c r="B14" s="439" t="s">
        <v>460</v>
      </c>
      <c r="C14" s="433">
        <v>2.4145159999999999</v>
      </c>
      <c r="D14" s="433">
        <v>2.6220850000000002</v>
      </c>
      <c r="E14" s="433">
        <v>60.529743000000003</v>
      </c>
      <c r="F14" s="440">
        <v>18.025106999999998</v>
      </c>
      <c r="G14" s="433">
        <v>77.901655000000005</v>
      </c>
      <c r="H14" s="440">
        <v>24.638377999999999</v>
      </c>
      <c r="I14" s="441"/>
      <c r="J14" s="442"/>
      <c r="K14" s="441"/>
      <c r="L14" s="443"/>
      <c r="M14" s="442"/>
      <c r="N14" s="444"/>
      <c r="O14" s="433">
        <v>67.584180000000003</v>
      </c>
      <c r="P14" s="440">
        <v>22.102404</v>
      </c>
      <c r="Q14" s="433">
        <v>78.892373000000006</v>
      </c>
      <c r="R14" s="440">
        <v>28.271878000000001</v>
      </c>
      <c r="S14" s="441"/>
      <c r="T14" s="442"/>
      <c r="U14" s="441"/>
      <c r="V14" s="443"/>
      <c r="W14" s="442"/>
      <c r="X14" s="444"/>
    </row>
    <row r="15" spans="2:24" s="7" customFormat="1" ht="14.5" x14ac:dyDescent="0.35">
      <c r="B15" s="439" t="s">
        <v>458</v>
      </c>
      <c r="C15" s="431">
        <v>1.2072499999999999</v>
      </c>
      <c r="D15" s="431">
        <v>1.3110375000000001</v>
      </c>
      <c r="E15" s="433">
        <v>0</v>
      </c>
      <c r="F15" s="440">
        <v>0</v>
      </c>
      <c r="G15" s="433">
        <v>0</v>
      </c>
      <c r="H15" s="440">
        <v>0</v>
      </c>
      <c r="I15" s="441"/>
      <c r="J15" s="442"/>
      <c r="K15" s="441"/>
      <c r="L15" s="443"/>
      <c r="M15" s="442"/>
      <c r="N15" s="444"/>
      <c r="O15" s="433">
        <v>0</v>
      </c>
      <c r="P15" s="440">
        <v>0</v>
      </c>
      <c r="Q15" s="433">
        <v>0</v>
      </c>
      <c r="R15" s="440">
        <v>0</v>
      </c>
      <c r="S15" s="441"/>
      <c r="T15" s="442"/>
      <c r="U15" s="441"/>
      <c r="V15" s="443"/>
      <c r="W15" s="442"/>
      <c r="X15" s="444"/>
    </row>
    <row r="16" spans="2:24" s="7" customFormat="1" ht="14.5" x14ac:dyDescent="0.35">
      <c r="B16" s="439" t="s">
        <v>459</v>
      </c>
      <c r="C16" s="431">
        <v>1.2072624999999999</v>
      </c>
      <c r="D16" s="431">
        <v>1.3110375000000001</v>
      </c>
      <c r="E16" s="433">
        <v>60.529743000000003</v>
      </c>
      <c r="F16" s="440">
        <v>18.025106999999998</v>
      </c>
      <c r="G16" s="433">
        <v>77.901655000000005</v>
      </c>
      <c r="H16" s="440">
        <v>24.638377999999999</v>
      </c>
      <c r="I16" s="441"/>
      <c r="J16" s="442"/>
      <c r="K16" s="441"/>
      <c r="L16" s="443"/>
      <c r="M16" s="442"/>
      <c r="N16" s="444"/>
      <c r="O16" s="433">
        <v>67.584180000000003</v>
      </c>
      <c r="P16" s="440">
        <v>22.102404</v>
      </c>
      <c r="Q16" s="433">
        <v>78.892373000000006</v>
      </c>
      <c r="R16" s="440">
        <v>28.271878000000001</v>
      </c>
      <c r="S16" s="441"/>
      <c r="T16" s="442"/>
      <c r="U16" s="441"/>
      <c r="V16" s="443"/>
      <c r="W16" s="442"/>
      <c r="X16" s="444"/>
    </row>
    <row r="17" spans="2:24" s="7" customFormat="1" ht="14.5" x14ac:dyDescent="0.35">
      <c r="B17" s="439" t="s">
        <v>461</v>
      </c>
      <c r="C17" s="431">
        <v>1735.921247</v>
      </c>
      <c r="D17" s="431">
        <v>2029.865875</v>
      </c>
      <c r="E17" s="433">
        <v>0</v>
      </c>
      <c r="F17" s="440">
        <v>0</v>
      </c>
      <c r="G17" s="433">
        <v>0</v>
      </c>
      <c r="H17" s="440">
        <v>0</v>
      </c>
      <c r="I17" s="441"/>
      <c r="J17" s="442"/>
      <c r="K17" s="441"/>
      <c r="L17" s="443"/>
      <c r="M17" s="442"/>
      <c r="N17" s="444"/>
      <c r="O17" s="433">
        <v>0</v>
      </c>
      <c r="P17" s="440">
        <v>0</v>
      </c>
      <c r="Q17" s="433">
        <v>0</v>
      </c>
      <c r="R17" s="440">
        <v>0</v>
      </c>
      <c r="S17" s="441"/>
      <c r="T17" s="442"/>
      <c r="U17" s="441"/>
      <c r="V17" s="443"/>
      <c r="W17" s="442"/>
      <c r="X17" s="444"/>
    </row>
    <row r="18" spans="2:24" s="7" customFormat="1" ht="15" thickBot="1" x14ac:dyDescent="0.4">
      <c r="B18" s="445" t="s">
        <v>462</v>
      </c>
      <c r="C18" s="446">
        <v>4.6738000000000002E-2</v>
      </c>
      <c r="D18" s="446">
        <v>4.4804999999999998E-2</v>
      </c>
      <c r="E18" s="433">
        <v>16.430351000000002</v>
      </c>
      <c r="F18" s="440">
        <v>5.4331680000000002</v>
      </c>
      <c r="G18" s="433">
        <v>16.430351000000002</v>
      </c>
      <c r="H18" s="440">
        <v>5.4331680000000002</v>
      </c>
      <c r="I18" s="441"/>
      <c r="J18" s="442"/>
      <c r="K18" s="441"/>
      <c r="L18" s="443"/>
      <c r="M18" s="442"/>
      <c r="N18" s="444"/>
      <c r="O18" s="433">
        <v>31.991690999999999</v>
      </c>
      <c r="P18" s="440">
        <v>10.134694</v>
      </c>
      <c r="Q18" s="433">
        <v>34.886944</v>
      </c>
      <c r="R18" s="440">
        <v>11.272247</v>
      </c>
      <c r="S18" s="441"/>
      <c r="T18" s="442"/>
      <c r="U18" s="441"/>
      <c r="V18" s="443"/>
      <c r="W18" s="442"/>
      <c r="X18" s="444"/>
    </row>
    <row r="19" spans="2:24" s="7" customFormat="1" ht="15" thickBot="1" x14ac:dyDescent="0.4">
      <c r="B19" s="447" t="s">
        <v>292</v>
      </c>
      <c r="C19" s="448">
        <f>+C11+C14+C17+C18</f>
        <v>2325.7343300000002</v>
      </c>
      <c r="D19" s="448">
        <f>+D11+D14+D17+D18</f>
        <v>2885.744604</v>
      </c>
      <c r="E19" s="449">
        <v>343.412733</v>
      </c>
      <c r="F19" s="450">
        <v>95.066613000000004</v>
      </c>
      <c r="G19" s="449">
        <v>352.629862</v>
      </c>
      <c r="H19" s="450">
        <v>121.535849</v>
      </c>
      <c r="I19" s="449">
        <v>180.942937</v>
      </c>
      <c r="J19" s="450">
        <v>155.66624999999999</v>
      </c>
      <c r="K19" s="449">
        <v>0</v>
      </c>
      <c r="L19" s="451">
        <v>0</v>
      </c>
      <c r="M19" s="450">
        <v>0</v>
      </c>
      <c r="N19" s="450">
        <v>10962.319150000001</v>
      </c>
      <c r="O19" s="449">
        <v>255.434271</v>
      </c>
      <c r="P19" s="450">
        <v>52.705241000000001</v>
      </c>
      <c r="Q19" s="449">
        <v>300.41648099999998</v>
      </c>
      <c r="R19" s="450">
        <v>77.154123999999996</v>
      </c>
      <c r="S19" s="449">
        <v>178.145062</v>
      </c>
      <c r="T19" s="450">
        <v>165.42</v>
      </c>
      <c r="U19" s="449">
        <v>0</v>
      </c>
      <c r="V19" s="451">
        <v>0</v>
      </c>
      <c r="W19" s="450">
        <v>0</v>
      </c>
      <c r="X19" s="450">
        <v>9174.9476749999994</v>
      </c>
    </row>
    <row r="20" spans="2:24" s="7" customFormat="1" ht="36" customHeight="1" thickBot="1" x14ac:dyDescent="0.35">
      <c r="B20" s="452"/>
      <c r="C20" s="453" t="s">
        <v>14</v>
      </c>
      <c r="D20" s="453" t="s">
        <v>15</v>
      </c>
      <c r="E20" s="427" t="s">
        <v>14</v>
      </c>
      <c r="F20" s="428"/>
      <c r="G20" s="428"/>
      <c r="H20" s="428"/>
      <c r="I20" s="428"/>
      <c r="J20" s="428"/>
      <c r="K20" s="428"/>
      <c r="L20" s="428"/>
      <c r="M20" s="428"/>
      <c r="N20" s="429"/>
      <c r="O20" s="427" t="s">
        <v>15</v>
      </c>
      <c r="P20" s="428"/>
      <c r="Q20" s="428"/>
      <c r="R20" s="428"/>
      <c r="S20" s="428"/>
      <c r="T20" s="428"/>
      <c r="U20" s="428"/>
      <c r="V20" s="428"/>
      <c r="W20" s="428"/>
      <c r="X20" s="429"/>
    </row>
    <row r="21" spans="2:24" s="7" customFormat="1" ht="18" customHeight="1" x14ac:dyDescent="0.35">
      <c r="B21" s="430" t="s">
        <v>457</v>
      </c>
      <c r="C21" s="432">
        <v>1302.57008</v>
      </c>
      <c r="D21" s="432">
        <v>2096.942501</v>
      </c>
      <c r="E21" s="433">
        <v>335.74028900000002</v>
      </c>
      <c r="F21" s="434">
        <v>108.75886</v>
      </c>
      <c r="G21" s="433">
        <v>426.69363099999998</v>
      </c>
      <c r="H21" s="434">
        <v>147.14194900000001</v>
      </c>
      <c r="I21" s="435"/>
      <c r="J21" s="436"/>
      <c r="K21" s="435"/>
      <c r="L21" s="437"/>
      <c r="M21" s="436"/>
      <c r="N21" s="438"/>
      <c r="O21" s="433">
        <v>285.66046899999998</v>
      </c>
      <c r="P21" s="434">
        <v>73.836674000000002</v>
      </c>
      <c r="Q21" s="433">
        <v>465.034265</v>
      </c>
      <c r="R21" s="434">
        <v>148.275476</v>
      </c>
      <c r="S21" s="435"/>
      <c r="T21" s="436"/>
      <c r="U21" s="435"/>
      <c r="V21" s="437"/>
      <c r="W21" s="436"/>
      <c r="X21" s="438"/>
    </row>
    <row r="22" spans="2:24" s="7" customFormat="1" ht="18" customHeight="1" x14ac:dyDescent="0.35">
      <c r="B22" s="439" t="s">
        <v>458</v>
      </c>
      <c r="C22" s="431">
        <v>848.74159999999995</v>
      </c>
      <c r="D22" s="431">
        <v>1660.1114249999998</v>
      </c>
      <c r="E22" s="433">
        <v>210.47096300000001</v>
      </c>
      <c r="F22" s="440">
        <v>77.083932000000004</v>
      </c>
      <c r="G22" s="433">
        <v>244.11386999999999</v>
      </c>
      <c r="H22" s="440">
        <v>96.358979000000005</v>
      </c>
      <c r="I22" s="441"/>
      <c r="J22" s="442"/>
      <c r="K22" s="441"/>
      <c r="L22" s="443"/>
      <c r="M22" s="442"/>
      <c r="N22" s="444"/>
      <c r="O22" s="433">
        <v>198.813244</v>
      </c>
      <c r="P22" s="440">
        <v>48.699176000000001</v>
      </c>
      <c r="Q22" s="433">
        <v>307.73691000000002</v>
      </c>
      <c r="R22" s="440">
        <v>100.450856</v>
      </c>
      <c r="S22" s="441"/>
      <c r="T22" s="442"/>
      <c r="U22" s="441"/>
      <c r="V22" s="443"/>
      <c r="W22" s="442"/>
      <c r="X22" s="444"/>
    </row>
    <row r="23" spans="2:24" s="7" customFormat="1" ht="18" customHeight="1" x14ac:dyDescent="0.35">
      <c r="B23" s="439" t="s">
        <v>459</v>
      </c>
      <c r="C23" s="431">
        <v>453.82848750000005</v>
      </c>
      <c r="D23" s="431">
        <v>436.831075</v>
      </c>
      <c r="E23" s="433">
        <v>125.26932600000001</v>
      </c>
      <c r="F23" s="440">
        <v>31.674928000000001</v>
      </c>
      <c r="G23" s="433">
        <v>182.57976099999999</v>
      </c>
      <c r="H23" s="440">
        <v>50.782969999999999</v>
      </c>
      <c r="I23" s="441"/>
      <c r="J23" s="442"/>
      <c r="K23" s="441"/>
      <c r="L23" s="443"/>
      <c r="M23" s="442"/>
      <c r="N23" s="444"/>
      <c r="O23" s="433">
        <v>86.847224999999995</v>
      </c>
      <c r="P23" s="440">
        <v>25.137498000000001</v>
      </c>
      <c r="Q23" s="433">
        <v>157.29735500000001</v>
      </c>
      <c r="R23" s="440">
        <v>47.824620000000003</v>
      </c>
      <c r="S23" s="441"/>
      <c r="T23" s="442"/>
      <c r="U23" s="441"/>
      <c r="V23" s="443"/>
      <c r="W23" s="442"/>
      <c r="X23" s="444"/>
    </row>
    <row r="24" spans="2:24" s="7" customFormat="1" ht="18" customHeight="1" x14ac:dyDescent="0.35">
      <c r="B24" s="439" t="s">
        <v>460</v>
      </c>
      <c r="C24" s="433">
        <v>3.278969</v>
      </c>
      <c r="D24" s="433">
        <v>3.4038499999999998</v>
      </c>
      <c r="E24" s="433">
        <v>57.334749000000002</v>
      </c>
      <c r="F24" s="440">
        <v>12.499829</v>
      </c>
      <c r="G24" s="433">
        <v>77.030426000000006</v>
      </c>
      <c r="H24" s="440">
        <v>24.476572000000001</v>
      </c>
      <c r="I24" s="441"/>
      <c r="J24" s="442"/>
      <c r="K24" s="441"/>
      <c r="L24" s="443"/>
      <c r="M24" s="442"/>
      <c r="N24" s="444"/>
      <c r="O24" s="433">
        <v>45.635539000000001</v>
      </c>
      <c r="P24" s="440">
        <v>11.717936</v>
      </c>
      <c r="Q24" s="433">
        <v>69.317933999999994</v>
      </c>
      <c r="R24" s="440">
        <v>18.337481</v>
      </c>
      <c r="S24" s="441"/>
      <c r="T24" s="442"/>
      <c r="U24" s="441"/>
      <c r="V24" s="443"/>
      <c r="W24" s="442"/>
      <c r="X24" s="444"/>
    </row>
    <row r="25" spans="2:24" s="7" customFormat="1" ht="14.5" x14ac:dyDescent="0.35">
      <c r="B25" s="439" t="s">
        <v>458</v>
      </c>
      <c r="C25" s="431">
        <v>1.6394875</v>
      </c>
      <c r="D25" s="431">
        <v>1.7019249999999999</v>
      </c>
      <c r="E25" s="433">
        <v>0</v>
      </c>
      <c r="F25" s="440">
        <v>0</v>
      </c>
      <c r="G25" s="433">
        <v>0</v>
      </c>
      <c r="H25" s="440">
        <v>0</v>
      </c>
      <c r="I25" s="441"/>
      <c r="J25" s="442"/>
      <c r="K25" s="441"/>
      <c r="L25" s="443"/>
      <c r="M25" s="442"/>
      <c r="N25" s="444"/>
      <c r="O25" s="433">
        <v>0</v>
      </c>
      <c r="P25" s="440">
        <v>0</v>
      </c>
      <c r="Q25" s="433">
        <v>0</v>
      </c>
      <c r="R25" s="440">
        <v>0</v>
      </c>
      <c r="S25" s="441"/>
      <c r="T25" s="442"/>
      <c r="U25" s="441"/>
      <c r="V25" s="443"/>
      <c r="W25" s="442"/>
      <c r="X25" s="444"/>
    </row>
    <row r="26" spans="2:24" s="7" customFormat="1" ht="14.5" x14ac:dyDescent="0.35">
      <c r="B26" s="439" t="s">
        <v>459</v>
      </c>
      <c r="C26" s="431">
        <v>1.6394875</v>
      </c>
      <c r="D26" s="431">
        <v>1.7019249999999999</v>
      </c>
      <c r="E26" s="433">
        <v>57.334749000000002</v>
      </c>
      <c r="F26" s="440">
        <v>12.499829</v>
      </c>
      <c r="G26" s="433">
        <v>77.030426000000006</v>
      </c>
      <c r="H26" s="440">
        <v>24.476572000000001</v>
      </c>
      <c r="I26" s="441"/>
      <c r="J26" s="442"/>
      <c r="K26" s="441"/>
      <c r="L26" s="443"/>
      <c r="M26" s="442"/>
      <c r="N26" s="444"/>
      <c r="O26" s="433">
        <v>45.635539000000001</v>
      </c>
      <c r="P26" s="440">
        <v>11.717936</v>
      </c>
      <c r="Q26" s="433">
        <v>69.317933999999994</v>
      </c>
      <c r="R26" s="440">
        <v>18.337481</v>
      </c>
      <c r="S26" s="441"/>
      <c r="T26" s="442"/>
      <c r="U26" s="441"/>
      <c r="V26" s="443"/>
      <c r="W26" s="442"/>
      <c r="X26" s="444"/>
    </row>
    <row r="27" spans="2:24" s="7" customFormat="1" ht="14.5" x14ac:dyDescent="0.35">
      <c r="B27" s="439" t="s">
        <v>461</v>
      </c>
      <c r="C27" s="431">
        <v>2175.910136</v>
      </c>
      <c r="D27" s="431">
        <v>2120.7122129999998</v>
      </c>
      <c r="E27" s="433">
        <v>0</v>
      </c>
      <c r="F27" s="440">
        <v>0</v>
      </c>
      <c r="G27" s="433">
        <v>0</v>
      </c>
      <c r="H27" s="440">
        <v>0</v>
      </c>
      <c r="I27" s="441"/>
      <c r="J27" s="442"/>
      <c r="K27" s="441"/>
      <c r="L27" s="443"/>
      <c r="M27" s="442"/>
      <c r="N27" s="444"/>
      <c r="O27" s="433">
        <v>0</v>
      </c>
      <c r="P27" s="440">
        <v>0</v>
      </c>
      <c r="Q27" s="433">
        <v>0</v>
      </c>
      <c r="R27" s="440">
        <v>0</v>
      </c>
      <c r="S27" s="441"/>
      <c r="T27" s="442"/>
      <c r="U27" s="441"/>
      <c r="V27" s="443"/>
      <c r="W27" s="442"/>
      <c r="X27" s="444"/>
    </row>
    <row r="28" spans="2:24" s="7" customFormat="1" ht="15" thickBot="1" x14ac:dyDescent="0.4">
      <c r="B28" s="445" t="s">
        <v>462</v>
      </c>
      <c r="C28" s="446">
        <v>0</v>
      </c>
      <c r="D28" s="446">
        <v>0</v>
      </c>
      <c r="E28" s="433">
        <v>26.157174999999999</v>
      </c>
      <c r="F28" s="440">
        <v>17.444669000000001</v>
      </c>
      <c r="G28" s="433">
        <v>26.157174999999999</v>
      </c>
      <c r="H28" s="440">
        <v>17.444669000000001</v>
      </c>
      <c r="I28" s="441"/>
      <c r="J28" s="442"/>
      <c r="K28" s="441"/>
      <c r="L28" s="443"/>
      <c r="M28" s="442"/>
      <c r="N28" s="444"/>
      <c r="O28" s="433">
        <v>44.520896999999998</v>
      </c>
      <c r="P28" s="440">
        <v>11.056573999999999</v>
      </c>
      <c r="Q28" s="433">
        <v>58.746766000000001</v>
      </c>
      <c r="R28" s="440">
        <v>13.301031999999999</v>
      </c>
      <c r="S28" s="441"/>
      <c r="T28" s="442"/>
      <c r="U28" s="441"/>
      <c r="V28" s="443"/>
      <c r="W28" s="442"/>
      <c r="X28" s="444"/>
    </row>
    <row r="29" spans="2:24" s="7" customFormat="1" ht="15" thickBot="1" x14ac:dyDescent="0.4">
      <c r="B29" s="447" t="s">
        <v>292</v>
      </c>
      <c r="C29" s="448">
        <f>+C21+C24+C27+C28</f>
        <v>3481.7591849999999</v>
      </c>
      <c r="D29" s="448">
        <f>+D21+D24+D27+D28</f>
        <v>4221.0585639999999</v>
      </c>
      <c r="E29" s="449">
        <v>276.60368599999998</v>
      </c>
      <c r="F29" s="450">
        <v>77.877601999999996</v>
      </c>
      <c r="G29" s="449">
        <v>374.237729</v>
      </c>
      <c r="H29" s="450">
        <v>133.74970500000001</v>
      </c>
      <c r="I29" s="449">
        <v>237.55799999999999</v>
      </c>
      <c r="J29" s="450">
        <v>224.5275</v>
      </c>
      <c r="K29" s="449">
        <v>0</v>
      </c>
      <c r="L29" s="451">
        <v>0</v>
      </c>
      <c r="M29" s="450">
        <v>0</v>
      </c>
      <c r="N29" s="450">
        <v>11104.992688</v>
      </c>
      <c r="O29" s="449">
        <v>221.10268600000001</v>
      </c>
      <c r="P29" s="450">
        <v>62.183453</v>
      </c>
      <c r="Q29" s="449">
        <v>411.488607</v>
      </c>
      <c r="R29" s="450">
        <v>120.660225</v>
      </c>
      <c r="S29" s="449">
        <v>233.60231200000001</v>
      </c>
      <c r="T29" s="450">
        <v>147.81375</v>
      </c>
      <c r="U29" s="449">
        <v>0</v>
      </c>
      <c r="V29" s="451">
        <v>0</v>
      </c>
      <c r="W29" s="450">
        <v>0</v>
      </c>
      <c r="X29" s="450">
        <v>10827.420063</v>
      </c>
    </row>
    <row r="30" spans="2:24" s="7" customFormat="1" ht="24" customHeight="1" x14ac:dyDescent="0.3">
      <c r="B30" s="452" t="s">
        <v>463</v>
      </c>
    </row>
    <row r="31" spans="2:24" s="7" customFormat="1" x14ac:dyDescent="0.3">
      <c r="B31" s="454"/>
      <c r="C31" s="454"/>
      <c r="D31" s="454"/>
      <c r="E31" s="454"/>
      <c r="F31" s="454"/>
      <c r="G31" s="454"/>
      <c r="H31" s="454"/>
      <c r="I31" s="454"/>
      <c r="J31" s="454"/>
      <c r="K31" s="454"/>
      <c r="L31" s="454"/>
      <c r="M31" s="454"/>
      <c r="N31" s="454"/>
      <c r="O31" s="454"/>
      <c r="P31" s="454"/>
      <c r="Q31" s="454"/>
      <c r="R31" s="454"/>
      <c r="S31" s="454"/>
      <c r="T31" s="454"/>
      <c r="U31" s="454"/>
      <c r="V31" s="454"/>
      <c r="W31" s="454"/>
      <c r="X31" s="455"/>
    </row>
    <row r="32" spans="2:24" s="7" customFormat="1" x14ac:dyDescent="0.3">
      <c r="B32" s="454"/>
      <c r="C32" s="454"/>
      <c r="D32" s="454"/>
      <c r="E32" s="454"/>
      <c r="F32" s="454"/>
      <c r="G32" s="454"/>
      <c r="H32" s="454"/>
      <c r="I32" s="454"/>
      <c r="J32" s="454"/>
      <c r="K32" s="454"/>
      <c r="L32" s="454"/>
      <c r="M32" s="454"/>
      <c r="N32" s="454"/>
      <c r="O32" s="454"/>
      <c r="P32" s="454"/>
      <c r="Q32" s="454"/>
      <c r="R32" s="454"/>
      <c r="S32" s="454"/>
      <c r="T32" s="454"/>
      <c r="U32" s="454"/>
      <c r="V32" s="454"/>
      <c r="W32" s="454"/>
      <c r="X32" s="455"/>
    </row>
    <row r="33" spans="2:23" s="7" customFormat="1" x14ac:dyDescent="0.3">
      <c r="B33" s="454"/>
      <c r="C33" s="454"/>
      <c r="D33" s="454"/>
      <c r="E33" s="454"/>
      <c r="F33" s="454"/>
      <c r="G33" s="454"/>
      <c r="H33" s="454"/>
      <c r="I33" s="454"/>
      <c r="J33" s="454"/>
      <c r="K33" s="454"/>
      <c r="L33" s="454"/>
      <c r="M33" s="454"/>
      <c r="N33" s="454"/>
      <c r="O33" s="454"/>
      <c r="P33" s="454"/>
      <c r="Q33" s="454"/>
      <c r="R33" s="454"/>
      <c r="S33" s="454"/>
      <c r="T33" s="454"/>
      <c r="U33" s="454"/>
      <c r="V33" s="454"/>
      <c r="W33" s="454"/>
    </row>
  </sheetData>
  <sheetProtection algorithmName="SHA-512" hashValue="nMojFwS56XfU4SUC8pO0KXHy3Yrz83I5YNSJ9oE0zUeEazbny1rzjuaP8xOjxiPiiAZZI60Am0bRC3ntFEai1g==" saltValue="zh4bk2ZFyJb9l29//Xfmlg==" spinCount="100000" sheet="1" objects="1" scenarios="1" formatCells="0" formatColumns="0" formatRows="0"/>
  <mergeCells count="23">
    <mergeCell ref="E10:N10"/>
    <mergeCell ref="O10:X10"/>
    <mergeCell ref="E20:N20"/>
    <mergeCell ref="O20:X20"/>
    <mergeCell ref="B31:W33"/>
    <mergeCell ref="N8:N9"/>
    <mergeCell ref="O8:P8"/>
    <mergeCell ref="Q8:R8"/>
    <mergeCell ref="S8:T8"/>
    <mergeCell ref="U8:W8"/>
    <mergeCell ref="X8:X9"/>
    <mergeCell ref="C8:C9"/>
    <mergeCell ref="D8:D9"/>
    <mergeCell ref="E8:F8"/>
    <mergeCell ref="G8:H8"/>
    <mergeCell ref="I8:J8"/>
    <mergeCell ref="K8:M8"/>
    <mergeCell ref="C3:X3"/>
    <mergeCell ref="C4:X4"/>
    <mergeCell ref="C5:X5"/>
    <mergeCell ref="C7:D7"/>
    <mergeCell ref="E7:N7"/>
    <mergeCell ref="O7:X7"/>
  </mergeCells>
  <pageMargins left="0.70866141732283472" right="0.70866141732283472" top="0.74803149606299213" bottom="0.74803149606299213" header="0.31496062992125984" footer="0.31496062992125984"/>
  <pageSetup paperSize="9" scale="31" orientation="landscape" r:id="rId1"/>
  <headerFooter>
    <oddHeader>&amp;L&amp;"Aptos"&amp;12&amp;K000000 EBA Regular Use&amp;1#_x000D_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89FD5FA344A046A9ADEA6C13361B31" ma:contentTypeVersion="6" ma:contentTypeDescription="Create a new document." ma:contentTypeScope="" ma:versionID="0fd96ad61b6d033edac07eda391cc184">
  <xsd:schema xmlns:xsd="http://www.w3.org/2001/XMLSchema" xmlns:xs="http://www.w3.org/2001/XMLSchema" xmlns:p="http://schemas.microsoft.com/office/2006/metadata/properties" xmlns:ns2="d8ed5ad8-e0cc-402a-aae6-4d5de6219624" xmlns:ns3="4e412165-a581-4f0d-a447-27ea4db7f908" targetNamespace="http://schemas.microsoft.com/office/2006/metadata/properties" ma:root="true" ma:fieldsID="4aee1ffea0b94917f875a9f27e5bcfbd" ns2:_="" ns3:_="">
    <xsd:import namespace="d8ed5ad8-e0cc-402a-aae6-4d5de6219624"/>
    <xsd:import namespace="4e412165-a581-4f0d-a447-27ea4db7f90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d5ad8-e0cc-402a-aae6-4d5de62196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412165-a581-4f0d-a447-27ea4db7f90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AD7556-6D2A-4E89-A7A6-DF680B033012}"/>
</file>

<file path=customXml/itemProps2.xml><?xml version="1.0" encoding="utf-8"?>
<ds:datastoreItem xmlns:ds="http://schemas.openxmlformats.org/officeDocument/2006/customXml" ds:itemID="{AF8CC8FC-FB8A-415F-8EAB-15EBA76317DC}"/>
</file>

<file path=customXml/itemProps3.xml><?xml version="1.0" encoding="utf-8"?>
<ds:datastoreItem xmlns:ds="http://schemas.openxmlformats.org/officeDocument/2006/customXml" ds:itemID="{ED75CA79-2D7A-4562-9244-24627E8D1E53}"/>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17</vt:i4>
      </vt:variant>
      <vt:variant>
        <vt:lpstr>Named Ranges</vt:lpstr>
      </vt:variant>
      <vt:variant>
        <vt:i4>44</vt:i4>
      </vt:variant>
    </vt:vector>
  </HeadingPairs>
  <TitlesOfParts>
    <vt:vector size="61" baseType="lpstr">
      <vt:lpstr>Cover</vt:lpstr>
      <vt:lpstr>Key metrics</vt:lpstr>
      <vt:lpstr>Leverage</vt:lpstr>
      <vt:lpstr>Capital</vt:lpstr>
      <vt:lpstr>RWA OV1</vt:lpstr>
      <vt:lpstr>P&amp;L</vt:lpstr>
      <vt:lpstr>Assets</vt:lpstr>
      <vt:lpstr>Liabilities</vt:lpstr>
      <vt:lpstr>Market Risk</vt:lpstr>
      <vt:lpstr>Credit Risk_STA_a</vt:lpstr>
      <vt:lpstr>Credit Risk_IRB_a</vt:lpstr>
      <vt:lpstr>Sovereign</vt:lpstr>
      <vt:lpstr>NPE</vt:lpstr>
      <vt:lpstr>Forborne exposures</vt:lpstr>
      <vt:lpstr>NACE</vt:lpstr>
      <vt:lpstr>Collateral</vt:lpstr>
      <vt:lpstr>Relevant previous FAQs</vt:lpstr>
      <vt:lpstr>Count_IR_1</vt:lpstr>
      <vt:lpstr>Count_IR_10</vt:lpstr>
      <vt:lpstr>Count_IR_2</vt:lpstr>
      <vt:lpstr>Count_IR_3</vt:lpstr>
      <vt:lpstr>Count_IR_4</vt:lpstr>
      <vt:lpstr>Count_IR_5</vt:lpstr>
      <vt:lpstr>Count_IR_6</vt:lpstr>
      <vt:lpstr>Count_IR_7</vt:lpstr>
      <vt:lpstr>Count_IR_8</vt:lpstr>
      <vt:lpstr>Count_IR_9</vt:lpstr>
      <vt:lpstr>Count_ST_1</vt:lpstr>
      <vt:lpstr>Count_ST_10</vt:lpstr>
      <vt:lpstr>Count_ST_2</vt:lpstr>
      <vt:lpstr>Count_ST_3</vt:lpstr>
      <vt:lpstr>Count_ST_4</vt:lpstr>
      <vt:lpstr>Count_ST_5</vt:lpstr>
      <vt:lpstr>Count_ST_6</vt:lpstr>
      <vt:lpstr>Count_ST_7</vt:lpstr>
      <vt:lpstr>Count_ST_8</vt:lpstr>
      <vt:lpstr>Count_ST_9</vt:lpstr>
      <vt:lpstr>LEIRange</vt:lpstr>
      <vt:lpstr>Assets!Print_Area</vt:lpstr>
      <vt:lpstr>Capital!Print_Area</vt:lpstr>
      <vt:lpstr>Collateral!Print_Area</vt:lpstr>
      <vt:lpstr>'Credit Risk_IRB_a'!Print_Area</vt:lpstr>
      <vt:lpstr>'Credit Risk_STA_a'!Print_Area</vt:lpstr>
      <vt:lpstr>'Forborne exposures'!Print_Area</vt:lpstr>
      <vt:lpstr>'Key metrics'!Print_Area</vt:lpstr>
      <vt:lpstr>Leverage!Print_Area</vt:lpstr>
      <vt:lpstr>Liabilities!Print_Area</vt:lpstr>
      <vt:lpstr>'Market Risk'!Print_Area</vt:lpstr>
      <vt:lpstr>NACE!Print_Area</vt:lpstr>
      <vt:lpstr>NPE!Print_Area</vt:lpstr>
      <vt:lpstr>'P&amp;L'!Print_Area</vt:lpstr>
      <vt:lpstr>'RWA OV1'!Print_Area</vt:lpstr>
      <vt:lpstr>Sovereign!Print_Area</vt:lpstr>
      <vt:lpstr>Collateral!Print_Titles</vt:lpstr>
      <vt:lpstr>'Credit Risk_IRB_a'!Print_Titles</vt:lpstr>
      <vt:lpstr>'Credit Risk_STA_a'!Print_Titles</vt:lpstr>
      <vt:lpstr>'Forborne exposures'!Print_Titles</vt:lpstr>
      <vt:lpstr>Liabilities!Print_Titles</vt:lpstr>
      <vt:lpstr>NACE!Print_Titles</vt:lpstr>
      <vt:lpstr>NPE!Print_Titles</vt:lpstr>
      <vt:lpstr>Sovereign!Print_Titles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erms:created xsi:type="dcterms:W3CDTF">2024-09-05T09:34:17Z</dcterms:created>
  <dcterms:modified xsi:type="dcterms:W3CDTF">2024-09-05T09:35:46Z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0x010100E589FD5FA344A046A9ADEA6C13361B31</vt:lpwstr>
  </property>
  <property fmtid="{D5CDD505-2E9C-101B-9397-08002B2CF9AE}" pid="3" name="Order">
    <vt:r8>47000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MSIP_Label_23da18b0-dae3-4c1e-8278-86f688a3028c_Enabled">
    <vt:lpwstr>true</vt:lpwstr>
  </property>
  <property fmtid="{D5CDD505-2E9C-101B-9397-08002B2CF9AE}" pid="13" name="MSIP_Label_23da18b0-dae3-4c1e-8278-86f688a3028c_SetDate">
    <vt:lpwstr>2024-09-09T12:21:46Z</vt:lpwstr>
  </property>
  <property fmtid="{D5CDD505-2E9C-101B-9397-08002B2CF9AE}" pid="14" name="MSIP_Label_23da18b0-dae3-4c1e-8278-86f688a3028c_Method">
    <vt:lpwstr>Standard</vt:lpwstr>
  </property>
  <property fmtid="{D5CDD505-2E9C-101B-9397-08002B2CF9AE}" pid="15" name="MSIP_Label_23da18b0-dae3-4c1e-8278-86f688a3028c_Name">
    <vt:lpwstr>ECB-RESTRICTED</vt:lpwstr>
  </property>
  <property fmtid="{D5CDD505-2E9C-101B-9397-08002B2CF9AE}" pid="16" name="MSIP_Label_23da18b0-dae3-4c1e-8278-86f688a3028c_SiteId">
    <vt:lpwstr>b84ee435-4816-49d2-8d92-e740dbda4064</vt:lpwstr>
  </property>
  <property fmtid="{D5CDD505-2E9C-101B-9397-08002B2CF9AE}" pid="17" name="MSIP_Label_23da18b0-dae3-4c1e-8278-86f688a3028c_ActionId">
    <vt:lpwstr>3ddee7a3-d2e3-4994-aa62-a72be10b8b42</vt:lpwstr>
  </property>
  <property fmtid="{D5CDD505-2E9C-101B-9397-08002B2CF9AE}" pid="18" name="MSIP_Label_23da18b0-dae3-4c1e-8278-86f688a3028c_ContentBits">
    <vt:lpwstr>0</vt:lpwstr>
  </property>
</Properties>
</file>