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61" windowWidth="15480" windowHeight="11640" tabRatio="746" activeTab="0"/>
  </bookViews>
  <sheets>
    <sheet name="CE_Consolidato " sheetId="1" r:id="rId1"/>
    <sheet name="CE_riclass_trimes" sheetId="2" r:id="rId2"/>
    <sheet name="SP_Consolidato" sheetId="3" r:id="rId3"/>
    <sheet name="SP_riclass_trimes" sheetId="4" r:id="rId4"/>
    <sheet name="Dati_Sintesi_Segment" sheetId="5" r:id="rId5"/>
  </sheets>
  <definedNames>
    <definedName name="_xlnm.Print_Area" localSheetId="0">'CE_Consolidato '!$A$1:$G$44</definedName>
    <definedName name="_xlnm.Print_Area" localSheetId="1">'CE_riclass_trimes'!$A$1:$H$41</definedName>
    <definedName name="_xlnm.Print_Area" localSheetId="4">'Dati_Sintesi_Segment'!$A$1:$I$37</definedName>
    <definedName name="_xlnm.Print_Area" localSheetId="2">'SP_Consolidato'!$A$1:$H$47</definedName>
    <definedName name="_xlnm.Print_Area" localSheetId="3">'SP_riclass_trimes'!$A$1:$I$44</definedName>
  </definedNames>
  <calcPr fullCalcOnLoad="1"/>
</workbook>
</file>

<file path=xl/sharedStrings.xml><?xml version="1.0" encoding="utf-8"?>
<sst xmlns="http://schemas.openxmlformats.org/spreadsheetml/2006/main" count="226" uniqueCount="121">
  <si>
    <t>Gruppo Intesa Sanpaolo</t>
  </si>
  <si>
    <t>(milioni di euro)</t>
  </si>
  <si>
    <t>Banca
dei
Territori</t>
  </si>
  <si>
    <t>Corporate &amp;
 Investment Banking</t>
  </si>
  <si>
    <t>Public
Finance</t>
  </si>
  <si>
    <t>Banche
Estere</t>
  </si>
  <si>
    <t>Eurizon 
Financial
Group</t>
  </si>
  <si>
    <t>Centro
di
Governo</t>
  </si>
  <si>
    <t>Totale</t>
  </si>
  <si>
    <t>Proventi operativi netti</t>
  </si>
  <si>
    <t>31.03.2007</t>
  </si>
  <si>
    <t>31.03.2006 Riesposto (*)</t>
  </si>
  <si>
    <r>
      <t xml:space="preserve">Variazione % </t>
    </r>
    <r>
      <rPr>
        <vertAlign val="superscript"/>
        <sz val="8"/>
        <color indexed="18"/>
        <rFont val="Frutiger LT 45 Light"/>
        <family val="2"/>
      </rPr>
      <t>(a)</t>
    </r>
  </si>
  <si>
    <t xml:space="preserve"> </t>
  </si>
  <si>
    <t>Oneri operativi</t>
  </si>
  <si>
    <t>Risultato della gestione operativa</t>
  </si>
  <si>
    <t>Risultato corrente al lordo delle imposte</t>
  </si>
  <si>
    <t>Crediti verso clientela</t>
  </si>
  <si>
    <t>31.12.2006 Riesposto (*)</t>
  </si>
  <si>
    <t>Raccolta diretta da clientela</t>
  </si>
  <si>
    <r>
      <t>31.03.2006 Riesposto</t>
    </r>
    <r>
      <rPr>
        <sz val="8"/>
        <color indexed="18"/>
        <rFont val="Frutiger LT 45 Light"/>
        <family val="0"/>
      </rPr>
      <t xml:space="preserve"> </t>
    </r>
    <r>
      <rPr>
        <vertAlign val="superscript"/>
        <sz val="8"/>
        <color indexed="18"/>
        <rFont val="Frutiger LT 45 Light"/>
        <family val="0"/>
      </rPr>
      <t>(*)</t>
    </r>
  </si>
  <si>
    <r>
      <t xml:space="preserve">Variazione % </t>
    </r>
    <r>
      <rPr>
        <vertAlign val="superscript"/>
        <sz val="7"/>
        <color indexed="18"/>
        <rFont val="Frutiger LT 45 Light"/>
        <family val="2"/>
      </rPr>
      <t>(b)</t>
    </r>
  </si>
  <si>
    <r>
      <t xml:space="preserve">(*) </t>
    </r>
    <r>
      <rPr>
        <sz val="7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consolidamento.</t>
    </r>
  </si>
  <si>
    <r>
      <t xml:space="preserve">(a) </t>
    </r>
    <r>
      <rPr>
        <sz val="7"/>
        <color indexed="18"/>
        <rFont val="Frutiger LT 45 Light"/>
        <family val="2"/>
      </rPr>
      <t xml:space="preserve">La variazione esprime il rapporto tra 31.03.2007 e 31.03.2006 Riesposto. </t>
    </r>
  </si>
  <si>
    <r>
      <t xml:space="preserve">(b) </t>
    </r>
    <r>
      <rPr>
        <sz val="7"/>
        <color indexed="18"/>
        <rFont val="Frutiger LT 45 Light"/>
        <family val="2"/>
      </rPr>
      <t xml:space="preserve">La variazione esprime il rapporto tra 31.03.2007 e 31.12.2006 Riesposto. </t>
    </r>
  </si>
  <si>
    <t xml:space="preserve">Conto economico consolidato </t>
  </si>
  <si>
    <t>31.03.2006</t>
  </si>
  <si>
    <t xml:space="preserve">      variazioni</t>
  </si>
  <si>
    <t>assolute</t>
  </si>
  <si>
    <t>%</t>
  </si>
  <si>
    <t>Interessi netti</t>
  </si>
  <si>
    <t xml:space="preserve">Dividendi e utili (perdite) di partecipazioni valutate </t>
  </si>
  <si>
    <t>al patrimonio netto</t>
  </si>
  <si>
    <t>Commissioni nette</t>
  </si>
  <si>
    <t>Risultato dell'attività di negoziazione</t>
  </si>
  <si>
    <t>Risultato dell'attività assicurativa</t>
  </si>
  <si>
    <t>Altri proventi (oneri) di gestione</t>
  </si>
  <si>
    <t>Spese del personale</t>
  </si>
  <si>
    <t>Spese amministrative</t>
  </si>
  <si>
    <t>Ammortamento immobilizzazioni immateriali e materiali</t>
  </si>
  <si>
    <t>Rettifiche di valore dell'avviamento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</si>
  <si>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</si>
  <si>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</si>
  <si>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</si>
  <si>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</si>
  <si>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</si>
  <si>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Imposte sul reddito dell'operatività corrente</t>
  </si>
  <si>
    <t>Oneri di integrazione (al netto delle imposte)</t>
  </si>
  <si>
    <t>Effetti economici dell'allocazione del costo di acquisizione</t>
  </si>
  <si>
    <t>(al netto delle imposte)</t>
  </si>
  <si>
    <t>Utile (perdita) dei gruppi di attività in via di dismissione</t>
  </si>
  <si>
    <t>Utile (perdita) del periodo di pertinenza di terzi</t>
  </si>
  <si>
    <t>Risultato netto</t>
  </si>
  <si>
    <t>Basic EPS - Euro</t>
  </si>
  <si>
    <t xml:space="preserve">  </t>
  </si>
  <si>
    <t>Diluted EPS - Euro</t>
  </si>
  <si>
    <r>
      <t xml:space="preserve">31.03.2006  </t>
    </r>
    <r>
      <rPr>
        <vertAlign val="superscript"/>
        <sz val="7"/>
        <color indexed="18"/>
        <rFont val="Frutiger LT 45 Light"/>
        <family val="2"/>
      </rPr>
      <t>(**)</t>
    </r>
  </si>
  <si>
    <r>
      <t xml:space="preserve">Riesposto </t>
    </r>
    <r>
      <rPr>
        <vertAlign val="superscript"/>
        <sz val="7.5"/>
        <color indexed="18"/>
        <rFont val="Frutiger LT 45 Light"/>
        <family val="2"/>
      </rPr>
      <t>(*)</t>
    </r>
  </si>
  <si>
    <r>
      <t xml:space="preserve">(*) </t>
    </r>
    <r>
      <rPr>
        <sz val="6.5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consolidamento.</t>
    </r>
  </si>
  <si>
    <r>
      <t xml:space="preserve">(**) </t>
    </r>
    <r>
      <rPr>
        <sz val="6.5"/>
        <color indexed="18"/>
        <rFont val="Frutiger LT 45 Light"/>
        <family val="2"/>
      </rPr>
      <t>Dati relativi al Gruppo Intesa al 31 marzo 2006, modificati in conformità all'IFRS 5.</t>
    </r>
  </si>
  <si>
    <t>Attività</t>
  </si>
  <si>
    <t>31.12.2006</t>
  </si>
  <si>
    <t>Attività finanziarie disponibili per la vendita</t>
  </si>
  <si>
    <t>Attività finanziarie detenute sino alla scadenza</t>
  </si>
  <si>
    <t>Crediti verso banche</t>
  </si>
  <si>
    <t>Partecipazioni</t>
  </si>
  <si>
    <t>Attività materiali e immateriali</t>
  </si>
  <si>
    <t>Attività fiscali</t>
  </si>
  <si>
    <t xml:space="preserve">Attività non correnti e gruppi di attività </t>
  </si>
  <si>
    <t>in via di dismissione</t>
  </si>
  <si>
    <t>Altre voci dell'attivo</t>
  </si>
  <si>
    <t xml:space="preserve">Differenza di fusione </t>
  </si>
  <si>
    <t>Totale attività</t>
  </si>
  <si>
    <t>Passività</t>
  </si>
  <si>
    <t>Debiti verso banche</t>
  </si>
  <si>
    <t>Debiti verso clientela e titoli in circolazione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</si>
  <si>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</si>
  <si>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</si>
  <si>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</si>
  <si>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</si>
  <si>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</si>
  <si>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</si>
  <si>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</si>
  <si>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di fusione</t>
  </si>
  <si>
    <t>Riserve da valutazione</t>
  </si>
  <si>
    <t>Patrimonio di pertinenza di terzi</t>
  </si>
  <si>
    <t>Utile di periodo</t>
  </si>
  <si>
    <t>Totale passività e patrimonio netto</t>
  </si>
  <si>
    <r>
      <t xml:space="preserve">31.12.2006  </t>
    </r>
    <r>
      <rPr>
        <vertAlign val="superscript"/>
        <sz val="8"/>
        <color indexed="18"/>
        <rFont val="Frutiger LT 45 Light"/>
        <family val="2"/>
      </rPr>
      <t>(**)</t>
    </r>
  </si>
  <si>
    <r>
      <t xml:space="preserve">Riesposto </t>
    </r>
    <r>
      <rPr>
        <vertAlign val="superscript"/>
        <sz val="8"/>
        <color indexed="18"/>
        <rFont val="Frutiger LT 45 Light"/>
        <family val="2"/>
      </rPr>
      <t>(*)</t>
    </r>
  </si>
  <si>
    <r>
      <t>(*)</t>
    </r>
    <r>
      <rPr>
        <sz val="7.5"/>
        <color indexed="18"/>
        <rFont val="Frutiger LT 45 Light"/>
        <family val="2"/>
      </rPr>
      <t xml:space="preserve"> </t>
    </r>
    <r>
      <rPr>
        <sz val="6.5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consolidamento.</t>
    </r>
  </si>
  <si>
    <r>
      <t xml:space="preserve">(**) </t>
    </r>
    <r>
      <rPr>
        <sz val="6.5"/>
        <color indexed="18"/>
        <rFont val="Frutiger LT 45 Light"/>
        <family val="2"/>
      </rPr>
      <t>Dati relativi al Gruppo Intesa, come pubblicati nel bilancio al 31 dicembre 2006.</t>
    </r>
  </si>
  <si>
    <t>Voci</t>
  </si>
  <si>
    <t>2007</t>
  </si>
  <si>
    <t>1°               trimestre</t>
  </si>
  <si>
    <t>4°               trimestre</t>
  </si>
  <si>
    <t>3°               trimestre</t>
  </si>
  <si>
    <t>2°               trimestre</t>
  </si>
  <si>
    <t>media trimestri</t>
  </si>
  <si>
    <t>Ammortamento immobilizzazioni immateriali  e materiali</t>
  </si>
  <si>
    <t xml:space="preserve">Utili (perdite) su attività finanziarie detenute </t>
  </si>
  <si>
    <t>sino a scadenza e su altri investimenti</t>
  </si>
  <si>
    <t>Utile (perdita) dei gruppi di attività in via</t>
  </si>
  <si>
    <t>di dismissione (al netto delle imposte)</t>
  </si>
  <si>
    <r>
      <t xml:space="preserve">2006 </t>
    </r>
    <r>
      <rPr>
        <sz val="7"/>
        <color indexed="18"/>
        <rFont val="Frutiger LT 45 Light"/>
        <family val="2"/>
      </rPr>
      <t xml:space="preserve">Riesposto </t>
    </r>
    <r>
      <rPr>
        <vertAlign val="superscript"/>
        <sz val="7"/>
        <color indexed="18"/>
        <rFont val="Frutiger LT 45 Light"/>
        <family val="2"/>
      </rPr>
      <t>(*)</t>
    </r>
  </si>
  <si>
    <t xml:space="preserve">Evoluzione trimestrale del conto economico consolidato </t>
  </si>
  <si>
    <t>Esercizio 2007</t>
  </si>
  <si>
    <t xml:space="preserve">31/3 </t>
  </si>
  <si>
    <t>31/12</t>
  </si>
  <si>
    <t>30/9</t>
  </si>
  <si>
    <t>30/6</t>
  </si>
  <si>
    <t>31/3</t>
  </si>
  <si>
    <t>Differenza di fusione</t>
  </si>
  <si>
    <t>Passività associate ad attività  in via di dismissione</t>
  </si>
  <si>
    <r>
      <t xml:space="preserve">Esercizio 2006 </t>
    </r>
    <r>
      <rPr>
        <sz val="7"/>
        <color indexed="18"/>
        <rFont val="Frutiger LT 45 Light"/>
        <family val="2"/>
      </rPr>
      <t xml:space="preserve">Riesposto </t>
    </r>
    <r>
      <rPr>
        <vertAlign val="superscript"/>
        <sz val="7"/>
        <color indexed="18"/>
        <rFont val="Frutiger LT 45 Light"/>
        <family val="2"/>
      </rPr>
      <t>(*)</t>
    </r>
  </si>
  <si>
    <r>
      <t xml:space="preserve">(*) </t>
    </r>
    <r>
      <rPr>
        <sz val="6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consolidamento.</t>
    </r>
  </si>
  <si>
    <t>Evoluzione trimestrale dei dati patrimoniali</t>
  </si>
  <si>
    <t>Dati patrimoniali consolidati</t>
  </si>
  <si>
    <t xml:space="preserve">Dati di sintesi per settori di attività </t>
  </si>
  <si>
    <t>Attività finanziarie di negoziazione e attività finanziarie valutate al fair value</t>
  </si>
  <si>
    <t>Passività finanziarie di negoziazione e passività finanziarie valutate al fair value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</si>
</sst>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.0_);\(#,##0.0\)"/>
    <numFmt numFmtId="175" formatCode="#,##0.0_ ;[Red]\-#,##0.0\ "/>
    <numFmt numFmtId="176" formatCode="#,##0.0_ ;\-#,##0.0\ "/>
    <numFmt numFmtId="177" formatCode="#,##0_);\(#,##0\);\-\ "/>
    <numFmt numFmtId="178" formatCode="General_)"/>
    <numFmt numFmtId="179" formatCode="#,##0_ ;\-#,##0\ "/>
    <numFmt numFmtId="180" formatCode="0.0_ ;[Red]\-0.0\ "/>
    <numFmt numFmtId="181" formatCode="&quot;L.&quot;#,##0_);[Red]\(&quot;L.&quot;#,##0\)"/>
    <numFmt numFmtId="182" formatCode="#,##0_);\(#,##0\)"/>
    <numFmt numFmtId="183" formatCode="#,##0.00_);\(#,##0.00\);\-\ "/>
    <numFmt numFmtId="184" formatCode="0.0"/>
    <numFmt numFmtId="185" formatCode="_-[$€-2]\ * #,##0.00_-;\-[$€-2]\ * #,##0.00_-;_-[$€-2]\ * &quot;-&quot;??_-"/>
    <numFmt numFmtId="186" formatCode="#,##0;\(#,##0\)"/>
    <numFmt numFmtId="187" formatCode="#,##0_ ;[Red]\-#,##0\ "/>
    <numFmt numFmtId="188" formatCode="_-* #,##0_-;_-* #,##0\-;_-* &quot;-&quot;_-;_-@_-"/>
    <numFmt numFmtId="189" formatCode="#,##0.0;[Red]\-#,##0.0"/>
    <numFmt numFmtId="190" formatCode="#,##0.000"/>
    <numFmt numFmtId="191" formatCode="[$-410]dddd\ d\ mmmm\ yyyy"/>
    <numFmt numFmtId="192" formatCode="#,##0.0_);\(#,##0.0\);\-\ "/>
    <numFmt numFmtId="193" formatCode="#,##0.0000"/>
    <numFmt numFmtId="194" formatCode="&quot;L.&quot;\ #,##0;[Red]\-&quot;L.&quot;\ #,##0"/>
    <numFmt numFmtId="195" formatCode="0.00_ ;[Red]\-0.00\ "/>
    <numFmt numFmtId="196" formatCode="#,##0.00_ ;[Red]\-#,##0.00\ "/>
    <numFmt numFmtId="197" formatCode="_-* #,##0_-;\-* #,##0_-;_-* &quot;-&quot;??_-;_-@_-"/>
    <numFmt numFmtId="198" formatCode="#,##0.000;[Red]\-#,##0.000"/>
    <numFmt numFmtId="199" formatCode="#,##0.0000;[Red]\-#,##0.0000"/>
    <numFmt numFmtId="200" formatCode="#,##0.00000"/>
    <numFmt numFmtId="201" formatCode="#,##0.000000"/>
    <numFmt numFmtId="202" formatCode="#,##0.0000000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[$€-2]\ #.##000_);[Red]\([$€-2]\ #.##000\)"/>
    <numFmt numFmtId="207" formatCode="0.000_ ;[Red]\-0.000\ "/>
    <numFmt numFmtId="208" formatCode="#,##0.0;\-#,##0.0"/>
    <numFmt numFmtId="209" formatCode="#,##0.00;[Red]#,##0.00"/>
    <numFmt numFmtId="210" formatCode="#,##0.000_ ;[Red]\-#,##0.000\ "/>
    <numFmt numFmtId="211" formatCode="_-* #,##0.00_-;\-* #,##0.00_-;_-* &quot;-&quot;_-;_-@_-"/>
    <numFmt numFmtId="212" formatCode="&quot;L.&quot;\ #,##0;\-&quot;L.&quot;\ #,##0"/>
    <numFmt numFmtId="213" formatCode="&quot;L.&quot;\ #,##0.00;\-&quot;L.&quot;\ #,##0.00"/>
    <numFmt numFmtId="214" formatCode="&quot;L.&quot;\ #,##0.00;[Red]\-&quot;L.&quot;\ #,##0.00"/>
    <numFmt numFmtId="215" formatCode="#,##0.00000000"/>
    <numFmt numFmtId="216" formatCode="_-* #,##0.000_-;\-* #,##0.000_-;_-* &quot;-&quot;??_-;_-@_-"/>
    <numFmt numFmtId="217" formatCode="#,##0;\-#,##0;\-"/>
    <numFmt numFmtId="218" formatCode="#,##0.0;\-#,##0.0;\-"/>
    <numFmt numFmtId="219" formatCode="#,##0.00;\-#,##0.00;\-"/>
    <numFmt numFmtId="220" formatCode="dd/m/yyyy"/>
    <numFmt numFmtId="221" formatCode="_-#,##0_-;\-#,##0_-;_-* &quot;-&quot;_-;_-@_-"/>
    <numFmt numFmtId="222" formatCode="\+0.0;\-0.0;&quot;-&quot;"/>
    <numFmt numFmtId="223" formatCode="#,##0;\-#,##0;\-\ "/>
    <numFmt numFmtId="224" formatCode="#,##0.0;\-#,##0.0;\-\ "/>
    <numFmt numFmtId="225" formatCode="#,##0.000;\-#,##0.000;\-"/>
    <numFmt numFmtId="226" formatCode="#,##0.0000;\-#,##0.0000;\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6"/>
      <color indexed="18"/>
      <name val="Frutiger LT 45 Light"/>
      <family val="2"/>
    </font>
    <font>
      <sz val="9"/>
      <color indexed="18"/>
      <name val="Frutiger LT 45 Light"/>
      <family val="2"/>
    </font>
    <font>
      <sz val="10"/>
      <color indexed="18"/>
      <name val="Frutiger LT 45 Light"/>
      <family val="2"/>
    </font>
    <font>
      <b/>
      <sz val="14"/>
      <color indexed="10"/>
      <name val="Frutiger LT 45 Light"/>
      <family val="2"/>
    </font>
    <font>
      <sz val="14"/>
      <color indexed="18"/>
      <name val="Frutiger LT 45 Light"/>
      <family val="2"/>
    </font>
    <font>
      <sz val="7.5"/>
      <color indexed="18"/>
      <name val="Frutiger LT 65 Bold"/>
      <family val="2"/>
    </font>
    <font>
      <sz val="11"/>
      <color indexed="18"/>
      <name val="Frutiger LT 45 Light"/>
      <family val="2"/>
    </font>
    <font>
      <sz val="8"/>
      <color indexed="18"/>
      <name val="Frutiger LT 45 Light"/>
      <family val="2"/>
    </font>
    <font>
      <sz val="6"/>
      <color indexed="18"/>
      <name val="Frutiger LT 65 Bold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8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sz val="14"/>
      <color indexed="10"/>
      <name val="Frutiger LT 45 Light"/>
      <family val="2"/>
    </font>
    <font>
      <sz val="10"/>
      <color indexed="18"/>
      <name val="Arial"/>
      <family val="0"/>
    </font>
    <font>
      <b/>
      <i/>
      <sz val="9"/>
      <color indexed="18"/>
      <name val="Arial"/>
      <family val="2"/>
    </font>
    <font>
      <b/>
      <sz val="8"/>
      <color indexed="18"/>
      <name val="Frutiger LT 45 Light"/>
      <family val="2"/>
    </font>
    <font>
      <sz val="8"/>
      <color indexed="18"/>
      <name val="Arial"/>
      <family val="0"/>
    </font>
    <font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6.5"/>
      <color indexed="18"/>
      <name val="Frutiger LT 45 Light"/>
      <family val="2"/>
    </font>
    <font>
      <sz val="12"/>
      <color indexed="18"/>
      <name val="Times New Roman"/>
      <family val="1"/>
    </font>
    <font>
      <sz val="11"/>
      <color indexed="18"/>
      <name val="Times New Roman"/>
      <family val="1"/>
    </font>
    <font>
      <b/>
      <sz val="10"/>
      <color indexed="18"/>
      <name val="Arial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b/>
      <sz val="10"/>
      <color indexed="18"/>
      <name val="Frutiger LT 45 Light"/>
      <family val="2"/>
    </font>
    <font>
      <b/>
      <sz val="9"/>
      <color indexed="18"/>
      <name val="Frutiger LT 45 Light"/>
      <family val="2"/>
    </font>
    <font>
      <b/>
      <sz val="8"/>
      <color indexed="18"/>
      <name val="Arial"/>
      <family val="2"/>
    </font>
    <font>
      <b/>
      <sz val="7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b/>
      <sz val="7"/>
      <color indexed="18"/>
      <name val="Arial"/>
      <family val="2"/>
    </font>
    <font>
      <sz val="8"/>
      <color indexed="10"/>
      <name val="Frutiger LT 65 Bold"/>
      <family val="2"/>
    </font>
    <font>
      <sz val="7"/>
      <color indexed="10"/>
      <name val="Frutiger LT 45 Light"/>
      <family val="2"/>
    </font>
    <font>
      <b/>
      <sz val="8"/>
      <color indexed="18"/>
      <name val="Frutiger LT 65 Bold"/>
      <family val="2"/>
    </font>
    <font>
      <b/>
      <sz val="7"/>
      <color indexed="10"/>
      <name val="Frutiger LT 45 Light"/>
      <family val="2"/>
    </font>
    <font>
      <sz val="6"/>
      <color indexed="18"/>
      <name val="Frutiger LT 45 Light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4" fontId="5" fillId="0" borderId="0" xfId="30" applyFont="1" applyAlignment="1">
      <alignment horizontal="left"/>
      <protection/>
    </xf>
    <xf numFmtId="3" fontId="6" fillId="0" borderId="0" xfId="25" applyNumberFormat="1" applyFont="1" applyAlignment="1" applyProtection="1">
      <alignment horizontal="center" vertical="center"/>
      <protection locked="0"/>
    </xf>
    <xf numFmtId="4" fontId="7" fillId="0" borderId="0" xfId="31" applyFont="1">
      <alignment horizontal="center" vertical="center"/>
      <protection/>
    </xf>
    <xf numFmtId="4" fontId="8" fillId="0" borderId="0" xfId="31" applyFont="1" applyAlignment="1">
      <alignment horizontal="left" vertical="center"/>
      <protection/>
    </xf>
    <xf numFmtId="4" fontId="9" fillId="0" borderId="0" xfId="31" applyFont="1" applyAlignment="1">
      <alignment horizontal="left"/>
      <protection/>
    </xf>
    <xf numFmtId="3" fontId="6" fillId="0" borderId="0" xfId="31" applyNumberFormat="1" applyFont="1" applyAlignment="1">
      <alignment horizontal="left" vertical="center"/>
      <protection/>
    </xf>
    <xf numFmtId="41" fontId="7" fillId="0" borderId="0" xfId="25" applyFont="1" applyAlignment="1">
      <alignment horizontal="center" vertical="center"/>
    </xf>
    <xf numFmtId="4" fontId="10" fillId="0" borderId="0" xfId="31" applyFont="1" applyFill="1" applyBorder="1" applyAlignment="1">
      <alignment horizontal="left" vertical="top"/>
      <protection/>
    </xf>
    <xf numFmtId="3" fontId="11" fillId="0" borderId="0" xfId="25" applyNumberFormat="1" applyFont="1" applyAlignment="1" applyProtection="1">
      <alignment horizontal="left" vertical="center"/>
      <protection locked="0"/>
    </xf>
    <xf numFmtId="4" fontId="12" fillId="0" borderId="0" xfId="31" applyFont="1" applyAlignment="1">
      <alignment horizontal="right" vertical="center"/>
      <protection/>
    </xf>
    <xf numFmtId="4" fontId="10" fillId="0" borderId="0" xfId="31" applyFont="1" applyFill="1" applyBorder="1">
      <alignment horizontal="center" vertical="center"/>
      <protection/>
    </xf>
    <xf numFmtId="1" fontId="10" fillId="2" borderId="0" xfId="24" applyNumberFormat="1" applyFont="1" applyFill="1" applyBorder="1" applyAlignment="1" applyProtection="1">
      <alignment horizontal="left" vertical="top"/>
      <protection locked="0"/>
    </xf>
    <xf numFmtId="1" fontId="10" fillId="2" borderId="0" xfId="24" applyNumberFormat="1" applyFont="1" applyFill="1" applyBorder="1" applyAlignment="1" applyProtection="1">
      <alignment horizontal="right" vertical="top" wrapText="1"/>
      <protection locked="0"/>
    </xf>
    <xf numFmtId="4" fontId="13" fillId="0" borderId="0" xfId="31" applyFont="1" applyBorder="1" applyAlignment="1">
      <alignment horizontal="center" vertical="center" wrapText="1"/>
      <protection/>
    </xf>
    <xf numFmtId="4" fontId="14" fillId="0" borderId="0" xfId="31" applyFont="1" applyBorder="1">
      <alignment horizontal="center" vertical="center"/>
      <protection/>
    </xf>
    <xf numFmtId="4" fontId="14" fillId="0" borderId="0" xfId="31" applyFont="1" applyBorder="1" applyAlignment="1">
      <alignment horizontal="left"/>
      <protection/>
    </xf>
    <xf numFmtId="4" fontId="15" fillId="0" borderId="0" xfId="31" applyFont="1" applyBorder="1" applyAlignment="1">
      <alignment horizontal="left"/>
      <protection/>
    </xf>
    <xf numFmtId="4" fontId="15" fillId="0" borderId="0" xfId="31" applyFont="1" applyBorder="1" applyAlignment="1">
      <alignment horizontal="left"/>
      <protection/>
    </xf>
    <xf numFmtId="217" fontId="15" fillId="3" borderId="0" xfId="33" applyNumberFormat="1" applyFont="1" applyFill="1" applyBorder="1" applyProtection="1">
      <alignment/>
      <protection locked="0"/>
    </xf>
    <xf numFmtId="217" fontId="15" fillId="0" borderId="0" xfId="33" applyNumberFormat="1" applyFont="1" applyBorder="1" applyAlignment="1" applyProtection="1">
      <alignment/>
      <protection locked="0"/>
    </xf>
    <xf numFmtId="4" fontId="15" fillId="0" borderId="0" xfId="31" applyFont="1" applyBorder="1">
      <alignment horizontal="center" vertical="center"/>
      <protection/>
    </xf>
    <xf numFmtId="218" fontId="15" fillId="0" borderId="0" xfId="33" applyNumberFormat="1" applyFont="1" applyBorder="1" applyAlignment="1" applyProtection="1">
      <alignment/>
      <protection locked="0"/>
    </xf>
    <xf numFmtId="217" fontId="15" fillId="0" borderId="0" xfId="25" applyNumberFormat="1" applyFont="1" applyFill="1" applyBorder="1" applyAlignment="1">
      <alignment horizontal="right" wrapText="1"/>
    </xf>
    <xf numFmtId="4" fontId="15" fillId="0" borderId="0" xfId="31" applyFont="1" applyBorder="1" applyAlignment="1">
      <alignment horizontal="right"/>
      <protection/>
    </xf>
    <xf numFmtId="217" fontId="15" fillId="3" borderId="0" xfId="33" applyNumberFormat="1" applyFont="1" applyFill="1" applyBorder="1" applyAlignment="1" applyProtection="1">
      <alignment horizontal="right"/>
      <protection locked="0"/>
    </xf>
    <xf numFmtId="4" fontId="15" fillId="0" borderId="0" xfId="31" applyFont="1" applyBorder="1" applyAlignment="1">
      <alignment horizontal="left" vertical="center"/>
      <protection/>
    </xf>
    <xf numFmtId="4" fontId="7" fillId="0" borderId="0" xfId="30" applyFont="1">
      <alignment horizontal="center" vertical="center"/>
      <protection/>
    </xf>
    <xf numFmtId="4" fontId="7" fillId="0" borderId="0" xfId="31" applyFont="1" applyAlignment="1">
      <alignment horizontal="center" vertical="center"/>
      <protection/>
    </xf>
    <xf numFmtId="4" fontId="19" fillId="0" borderId="0" xfId="31" applyFont="1" applyAlignment="1">
      <alignment horizontal="left" vertical="center"/>
      <protection/>
    </xf>
    <xf numFmtId="217" fontId="15" fillId="0" borderId="0" xfId="33" applyNumberFormat="1" applyFont="1" applyBorder="1" applyAlignment="1" applyProtection="1">
      <alignment horizontal="right"/>
      <protection locked="0"/>
    </xf>
    <xf numFmtId="217" fontId="15" fillId="0" borderId="0" xfId="34" applyNumberFormat="1" applyFont="1" applyBorder="1" applyAlignment="1">
      <alignment/>
      <protection/>
    </xf>
    <xf numFmtId="218" fontId="15" fillId="0" borderId="0" xfId="33" applyNumberFormat="1" applyFont="1" applyBorder="1" applyAlignment="1" applyProtection="1">
      <alignment horizontal="right"/>
      <protection locked="0"/>
    </xf>
    <xf numFmtId="172" fontId="12" fillId="0" borderId="0" xfId="33" applyNumberFormat="1" applyFont="1" applyBorder="1" applyAlignment="1" applyProtection="1">
      <alignment horizontal="left"/>
      <protection locked="0"/>
    </xf>
    <xf numFmtId="172" fontId="22" fillId="0" borderId="0" xfId="33" applyNumberFormat="1" applyFont="1" applyProtection="1">
      <alignment/>
      <protection locked="0"/>
    </xf>
    <xf numFmtId="172" fontId="12" fillId="0" borderId="0" xfId="33" applyNumberFormat="1" applyFont="1" applyAlignment="1" applyProtection="1">
      <alignment horizontal="right"/>
      <protection locked="0"/>
    </xf>
    <xf numFmtId="172" fontId="12" fillId="0" borderId="0" xfId="33" applyNumberFormat="1" applyFont="1" applyBorder="1" applyAlignment="1" applyProtection="1">
      <alignment horizontal="right"/>
      <protection locked="0"/>
    </xf>
    <xf numFmtId="218" fontId="12" fillId="0" borderId="0" xfId="33" applyNumberFormat="1" applyFont="1" applyBorder="1" applyAlignment="1" applyProtection="1">
      <alignment horizontal="right"/>
      <protection locked="0"/>
    </xf>
    <xf numFmtId="172" fontId="24" fillId="4" borderId="0" xfId="33" applyNumberFormat="1" applyFont="1" applyFill="1" applyBorder="1" applyAlignment="1" applyProtection="1">
      <alignment horizontal="left" vertical="top"/>
      <protection/>
    </xf>
    <xf numFmtId="1" fontId="24" fillId="4" borderId="0" xfId="24" applyNumberFormat="1" applyFont="1" applyFill="1" applyBorder="1" applyAlignment="1" applyProtection="1" quotePrefix="1">
      <alignment horizontal="right" vertical="top"/>
      <protection locked="0"/>
    </xf>
    <xf numFmtId="172" fontId="12" fillId="0" borderId="0" xfId="33" applyNumberFormat="1" applyFont="1" applyBorder="1" applyAlignment="1" applyProtection="1">
      <alignment horizontal="left"/>
      <protection/>
    </xf>
    <xf numFmtId="217" fontId="12" fillId="0" borderId="0" xfId="33" applyNumberFormat="1" applyFont="1" applyBorder="1" applyAlignment="1" applyProtection="1">
      <alignment/>
      <protection locked="0"/>
    </xf>
    <xf numFmtId="218" fontId="12" fillId="0" borderId="0" xfId="28" applyNumberFormat="1" applyFont="1" applyFill="1" applyBorder="1" applyProtection="1">
      <alignment/>
      <protection/>
    </xf>
    <xf numFmtId="218" fontId="12" fillId="0" borderId="0" xfId="33" applyNumberFormat="1" applyFont="1" applyFill="1" applyBorder="1" applyAlignment="1" applyProtection="1">
      <alignment/>
      <protection locked="0"/>
    </xf>
    <xf numFmtId="172" fontId="12" fillId="0" borderId="0" xfId="33" applyNumberFormat="1" applyFont="1" applyFill="1" applyBorder="1" applyAlignment="1" applyProtection="1">
      <alignment horizontal="left"/>
      <protection/>
    </xf>
    <xf numFmtId="172" fontId="12" fillId="0" borderId="0" xfId="33" applyNumberFormat="1" applyFont="1" applyBorder="1" applyProtection="1">
      <alignment/>
      <protection/>
    </xf>
    <xf numFmtId="172" fontId="24" fillId="0" borderId="0" xfId="33" applyNumberFormat="1" applyFont="1" applyBorder="1" applyAlignment="1" applyProtection="1">
      <alignment horizontal="left"/>
      <protection/>
    </xf>
    <xf numFmtId="217" fontId="24" fillId="0" borderId="0" xfId="33" applyNumberFormat="1" applyFont="1" applyBorder="1" applyAlignment="1" applyProtection="1">
      <alignment/>
      <protection locked="0"/>
    </xf>
    <xf numFmtId="218" fontId="24" fillId="0" borderId="0" xfId="28" applyNumberFormat="1" applyFont="1" applyFill="1" applyBorder="1" applyProtection="1">
      <alignment/>
      <protection/>
    </xf>
    <xf numFmtId="218" fontId="24" fillId="0" borderId="0" xfId="33" applyNumberFormat="1" applyFont="1" applyFill="1" applyBorder="1" applyAlignment="1" applyProtection="1">
      <alignment/>
      <protection locked="0"/>
    </xf>
    <xf numFmtId="172" fontId="12" fillId="0" borderId="0" xfId="33" applyNumberFormat="1" applyFont="1" applyBorder="1" applyAlignment="1" applyProtection="1">
      <alignment wrapText="1"/>
      <protection/>
    </xf>
    <xf numFmtId="172" fontId="24" fillId="0" borderId="0" xfId="33" applyNumberFormat="1" applyFont="1" applyBorder="1" applyProtection="1">
      <alignment/>
      <protection/>
    </xf>
    <xf numFmtId="172" fontId="12" fillId="0" borderId="0" xfId="33" applyNumberFormat="1" applyFont="1" applyBorder="1" applyAlignment="1" applyProtection="1">
      <alignment/>
      <protection/>
    </xf>
    <xf numFmtId="218" fontId="12" fillId="0" borderId="0" xfId="33" applyNumberFormat="1" applyFont="1" applyBorder="1" applyAlignment="1" applyProtection="1">
      <alignment/>
      <protection locked="0"/>
    </xf>
    <xf numFmtId="172" fontId="24" fillId="4" borderId="0" xfId="33" applyNumberFormat="1" applyFont="1" applyFill="1" applyBorder="1" applyProtection="1">
      <alignment/>
      <protection/>
    </xf>
    <xf numFmtId="217" fontId="24" fillId="4" borderId="0" xfId="33" applyNumberFormat="1" applyFont="1" applyFill="1" applyBorder="1" applyAlignment="1" applyProtection="1">
      <alignment/>
      <protection/>
    </xf>
    <xf numFmtId="217" fontId="24" fillId="4" borderId="0" xfId="33" applyNumberFormat="1" applyFont="1" applyFill="1" applyBorder="1" applyAlignment="1" applyProtection="1">
      <alignment/>
      <protection locked="0"/>
    </xf>
    <xf numFmtId="218" fontId="24" fillId="4" borderId="0" xfId="33" applyNumberFormat="1" applyFont="1" applyFill="1" applyBorder="1" applyAlignment="1" applyProtection="1">
      <alignment/>
      <protection locked="0"/>
    </xf>
    <xf numFmtId="0" fontId="16" fillId="0" borderId="0" xfId="35" applyFont="1" applyAlignment="1" quotePrefix="1">
      <alignment horizontal="left" wrapText="1"/>
      <protection/>
    </xf>
    <xf numFmtId="218" fontId="16" fillId="0" borderId="0" xfId="35" applyNumberFormat="1" applyFont="1" applyAlignment="1" quotePrefix="1">
      <alignment horizontal="left" wrapText="1"/>
      <protection/>
    </xf>
    <xf numFmtId="218" fontId="16" fillId="0" borderId="0" xfId="35" applyNumberFormat="1" applyFont="1" applyFill="1" applyAlignment="1" quotePrefix="1">
      <alignment horizontal="left" wrapText="1"/>
      <protection/>
    </xf>
    <xf numFmtId="172" fontId="24" fillId="0" borderId="0" xfId="33" applyNumberFormat="1" applyFont="1" applyFill="1" applyBorder="1" applyProtection="1">
      <alignment/>
      <protection/>
    </xf>
    <xf numFmtId="190" fontId="24" fillId="0" borderId="0" xfId="33" applyNumberFormat="1" applyFont="1" applyFill="1" applyBorder="1" applyAlignment="1" applyProtection="1">
      <alignment horizontal="right"/>
      <protection locked="0"/>
    </xf>
    <xf numFmtId="217" fontId="24" fillId="0" borderId="0" xfId="33" applyNumberFormat="1" applyFont="1" applyFill="1" applyBorder="1" applyAlignment="1" applyProtection="1">
      <alignment/>
      <protection locked="0"/>
    </xf>
    <xf numFmtId="0" fontId="16" fillId="0" borderId="0" xfId="35" applyFont="1" applyFill="1" applyAlignment="1" quotePrefix="1">
      <alignment horizontal="left" wrapText="1"/>
      <protection/>
    </xf>
    <xf numFmtId="172" fontId="27" fillId="0" borderId="0" xfId="33" applyNumberFormat="1" applyFont="1" applyProtection="1">
      <alignment/>
      <protection locked="0"/>
    </xf>
    <xf numFmtId="172" fontId="27" fillId="0" borderId="0" xfId="33" applyNumberFormat="1" applyFont="1" applyAlignment="1" applyProtection="1">
      <alignment horizontal="right"/>
      <protection locked="0"/>
    </xf>
    <xf numFmtId="172" fontId="23" fillId="0" borderId="0" xfId="33" applyNumberFormat="1" applyFont="1" applyBorder="1" applyAlignment="1" applyProtection="1">
      <alignment horizontal="right"/>
      <protection locked="0"/>
    </xf>
    <xf numFmtId="218" fontId="28" fillId="0" borderId="0" xfId="32" applyNumberFormat="1" applyFont="1" applyProtection="1">
      <alignment/>
      <protection locked="0"/>
    </xf>
    <xf numFmtId="218" fontId="28" fillId="0" borderId="0" xfId="32" applyNumberFormat="1" applyFont="1" applyFill="1" applyProtection="1">
      <alignment/>
      <protection locked="0"/>
    </xf>
    <xf numFmtId="172" fontId="28" fillId="0" borderId="0" xfId="32" applyNumberFormat="1" applyFont="1" applyFill="1" applyBorder="1" applyProtection="1">
      <alignment/>
      <protection locked="0"/>
    </xf>
    <xf numFmtId="15" fontId="20" fillId="0" borderId="0" xfId="29" applyFont="1" applyProtection="1">
      <alignment/>
      <protection locked="0"/>
    </xf>
    <xf numFmtId="170" fontId="29" fillId="0" borderId="0" xfId="40" applyFont="1" applyAlignment="1" applyProtection="1">
      <alignment horizontal="center"/>
      <protection locked="0"/>
    </xf>
    <xf numFmtId="218" fontId="29" fillId="0" borderId="0" xfId="40" applyNumberFormat="1" applyFont="1" applyAlignment="1" applyProtection="1">
      <alignment horizontal="center"/>
      <protection locked="0"/>
    </xf>
    <xf numFmtId="218" fontId="29" fillId="0" borderId="0" xfId="40" applyNumberFormat="1" applyFont="1" applyFill="1" applyAlignment="1" applyProtection="1">
      <alignment horizontal="center"/>
      <protection locked="0"/>
    </xf>
    <xf numFmtId="170" fontId="29" fillId="0" borderId="0" xfId="40" applyFont="1" applyFill="1" applyAlignment="1" applyProtection="1">
      <alignment horizontal="center"/>
      <protection locked="0"/>
    </xf>
    <xf numFmtId="170" fontId="29" fillId="0" borderId="0" xfId="40" applyFont="1" applyFill="1" applyBorder="1" applyAlignment="1" applyProtection="1">
      <alignment horizontal="center"/>
      <protection locked="0"/>
    </xf>
    <xf numFmtId="15" fontId="21" fillId="0" borderId="0" xfId="29" applyFont="1" applyProtection="1">
      <alignment/>
      <protection locked="0"/>
    </xf>
    <xf numFmtId="218" fontId="20" fillId="0" borderId="0" xfId="29" applyNumberFormat="1" applyFont="1" applyProtection="1">
      <alignment/>
      <protection locked="0"/>
    </xf>
    <xf numFmtId="218" fontId="20" fillId="0" borderId="0" xfId="29" applyNumberFormat="1" applyFont="1" applyFill="1" applyProtection="1">
      <alignment/>
      <protection locked="0"/>
    </xf>
    <xf numFmtId="15" fontId="20" fillId="0" borderId="0" xfId="29" applyFont="1" applyFill="1" applyBorder="1" applyProtection="1">
      <alignment/>
      <protection locked="0"/>
    </xf>
    <xf numFmtId="218" fontId="23" fillId="0" borderId="0" xfId="29" applyNumberFormat="1" applyFont="1" applyProtection="1">
      <alignment/>
      <protection locked="0"/>
    </xf>
    <xf numFmtId="218" fontId="23" fillId="0" borderId="0" xfId="29" applyNumberFormat="1" applyFont="1" applyFill="1" applyProtection="1">
      <alignment/>
      <protection locked="0"/>
    </xf>
    <xf numFmtId="15" fontId="23" fillId="0" borderId="0" xfId="29" applyFont="1" applyProtection="1">
      <alignment/>
      <protection locked="0"/>
    </xf>
    <xf numFmtId="14" fontId="24" fillId="2" borderId="0" xfId="29" applyNumberFormat="1" applyFont="1" applyFill="1" applyBorder="1" applyAlignment="1">
      <alignment horizontal="right" vertical="top"/>
      <protection/>
    </xf>
    <xf numFmtId="0" fontId="24" fillId="0" borderId="0" xfId="29" applyNumberFormat="1" applyFont="1" applyFill="1" applyBorder="1" applyAlignment="1">
      <alignment horizontal="center" vertical="top" wrapText="1"/>
      <protection/>
    </xf>
    <xf numFmtId="0" fontId="24" fillId="2" borderId="0" xfId="29" applyNumberFormat="1" applyFont="1" applyFill="1" applyBorder="1" applyAlignment="1">
      <alignment horizontal="center" vertical="center"/>
      <protection/>
    </xf>
    <xf numFmtId="14" fontId="25" fillId="2" borderId="0" xfId="29" applyNumberFormat="1" applyFont="1" applyFill="1" applyBorder="1" applyAlignment="1">
      <alignment horizontal="right" vertical="center"/>
      <protection/>
    </xf>
    <xf numFmtId="15" fontId="24" fillId="2" borderId="0" xfId="29" applyFont="1" applyFill="1" applyBorder="1" applyAlignment="1">
      <alignment horizontal="right" vertical="center"/>
      <protection/>
    </xf>
    <xf numFmtId="218" fontId="24" fillId="2" borderId="0" xfId="29" applyNumberFormat="1" applyFont="1" applyFill="1" applyBorder="1" applyAlignment="1">
      <alignment horizontal="right" vertical="center"/>
      <protection/>
    </xf>
    <xf numFmtId="218" fontId="24" fillId="0" borderId="0" xfId="29" applyNumberFormat="1" applyFont="1" applyFill="1" applyBorder="1" applyAlignment="1">
      <alignment horizontal="right" vertical="center"/>
      <protection/>
    </xf>
    <xf numFmtId="14" fontId="12" fillId="2" borderId="0" xfId="29" applyNumberFormat="1" applyFont="1" applyFill="1" applyBorder="1" applyAlignment="1">
      <alignment horizontal="right" vertical="center"/>
      <protection/>
    </xf>
    <xf numFmtId="15" fontId="12" fillId="0" borderId="0" xfId="29" applyFont="1" applyProtection="1">
      <alignment/>
      <protection locked="0"/>
    </xf>
    <xf numFmtId="15" fontId="23" fillId="0" borderId="0" xfId="29" applyFont="1" applyProtection="1">
      <alignment/>
      <protection locked="0"/>
    </xf>
    <xf numFmtId="15" fontId="18" fillId="0" borderId="0" xfId="29" applyFont="1" applyBorder="1" applyAlignment="1" quotePrefix="1">
      <alignment/>
      <protection/>
    </xf>
    <xf numFmtId="0" fontId="17" fillId="0" borderId="0" xfId="35" applyFont="1" applyAlignment="1">
      <alignment horizontal="left" wrapText="1"/>
      <protection/>
    </xf>
    <xf numFmtId="15" fontId="12" fillId="0" borderId="0" xfId="29" applyFont="1" applyBorder="1" applyProtection="1">
      <alignment/>
      <protection locked="0"/>
    </xf>
    <xf numFmtId="217" fontId="24" fillId="0" borderId="0" xfId="33" applyNumberFormat="1" applyFont="1" applyFill="1" applyBorder="1" applyAlignment="1" applyProtection="1">
      <alignment/>
      <protection/>
    </xf>
    <xf numFmtId="172" fontId="15" fillId="0" borderId="0" xfId="33" applyNumberFormat="1" applyFont="1" applyBorder="1" applyAlignment="1" applyProtection="1">
      <alignment horizontal="left"/>
      <protection/>
    </xf>
    <xf numFmtId="172" fontId="15" fillId="0" borderId="0" xfId="33" applyNumberFormat="1" applyFont="1" applyFill="1" applyBorder="1" applyAlignment="1" applyProtection="1">
      <alignment horizontal="left"/>
      <protection/>
    </xf>
    <xf numFmtId="172" fontId="15" fillId="0" borderId="0" xfId="33" applyNumberFormat="1" applyFont="1" applyBorder="1" applyAlignment="1" applyProtection="1">
      <alignment horizontal="left" wrapText="1"/>
      <protection/>
    </xf>
    <xf numFmtId="172" fontId="15" fillId="0" borderId="0" xfId="33" applyNumberFormat="1" applyFont="1" applyFill="1" applyBorder="1" applyAlignment="1" applyProtection="1">
      <alignment horizontal="left" wrapText="1"/>
      <protection/>
    </xf>
    <xf numFmtId="15" fontId="29" fillId="0" borderId="0" xfId="29" applyFont="1" applyFill="1" applyAlignment="1" applyProtection="1">
      <alignment horizontal="center" vertical="center"/>
      <protection locked="0"/>
    </xf>
    <xf numFmtId="15" fontId="32" fillId="0" borderId="0" xfId="29" applyFont="1" applyProtection="1">
      <alignment/>
      <protection locked="0"/>
    </xf>
    <xf numFmtId="15" fontId="7" fillId="0" borderId="0" xfId="29" applyFont="1" applyProtection="1">
      <alignment/>
      <protection locked="0"/>
    </xf>
    <xf numFmtId="218" fontId="7" fillId="0" borderId="0" xfId="29" applyNumberFormat="1" applyFont="1" applyProtection="1">
      <alignment/>
      <protection locked="0"/>
    </xf>
    <xf numFmtId="218" fontId="7" fillId="0" borderId="0" xfId="29" applyNumberFormat="1" applyFont="1" applyFill="1" applyProtection="1">
      <alignment/>
      <protection locked="0"/>
    </xf>
    <xf numFmtId="3" fontId="22" fillId="0" borderId="0" xfId="33" applyNumberFormat="1" applyFont="1" applyFill="1" applyBorder="1" applyProtection="1">
      <alignment/>
      <protection locked="0"/>
    </xf>
    <xf numFmtId="218" fontId="7" fillId="0" borderId="0" xfId="29" applyNumberFormat="1" applyFont="1" applyBorder="1" applyProtection="1">
      <alignment/>
      <protection locked="0"/>
    </xf>
    <xf numFmtId="218" fontId="7" fillId="0" borderId="0" xfId="29" applyNumberFormat="1" applyFont="1" applyFill="1" applyBorder="1" applyProtection="1">
      <alignment/>
      <protection locked="0"/>
    </xf>
    <xf numFmtId="172" fontId="33" fillId="0" borderId="0" xfId="33" applyNumberFormat="1" applyFont="1" applyBorder="1" applyAlignment="1" applyProtection="1">
      <alignment horizontal="left"/>
      <protection/>
    </xf>
    <xf numFmtId="172" fontId="31" fillId="0" borderId="0" xfId="33" applyNumberFormat="1" applyFont="1" applyBorder="1" applyProtection="1">
      <alignment/>
      <protection locked="0"/>
    </xf>
    <xf numFmtId="15" fontId="7" fillId="0" borderId="0" xfId="29" applyFont="1" applyBorder="1" applyProtection="1">
      <alignment/>
      <protection locked="0"/>
    </xf>
    <xf numFmtId="172" fontId="15" fillId="0" borderId="0" xfId="33" applyNumberFormat="1" applyFont="1" applyBorder="1" applyAlignment="1" applyProtection="1">
      <alignment horizontal="left"/>
      <protection locked="0"/>
    </xf>
    <xf numFmtId="172" fontId="15" fillId="0" borderId="0" xfId="33" applyNumberFormat="1" applyFont="1" applyBorder="1" applyProtection="1">
      <alignment/>
      <protection locked="0"/>
    </xf>
    <xf numFmtId="15" fontId="15" fillId="0" borderId="0" xfId="29" applyFont="1" applyBorder="1" applyProtection="1">
      <alignment/>
      <protection locked="0"/>
    </xf>
    <xf numFmtId="15" fontId="15" fillId="0" borderId="0" xfId="29" applyFont="1" applyProtection="1">
      <alignment/>
      <protection locked="0"/>
    </xf>
    <xf numFmtId="15" fontId="15" fillId="0" borderId="0" xfId="29" applyFont="1" applyFill="1" applyBorder="1" applyAlignment="1">
      <alignment/>
      <protection/>
    </xf>
    <xf numFmtId="1" fontId="24" fillId="4" borderId="0" xfId="24" applyNumberFormat="1" applyFont="1" applyFill="1" applyBorder="1" applyAlignment="1" applyProtection="1" quotePrefix="1">
      <alignment horizontal="center" vertical="top"/>
      <protection locked="0"/>
    </xf>
    <xf numFmtId="172" fontId="24" fillId="0" borderId="0" xfId="33" applyNumberFormat="1" applyFont="1" applyFill="1" applyBorder="1" applyAlignment="1" applyProtection="1">
      <alignment horizontal="center" vertical="top"/>
      <protection locked="0"/>
    </xf>
    <xf numFmtId="15" fontId="24" fillId="0" borderId="0" xfId="29" applyFont="1" applyProtection="1">
      <alignment/>
      <protection locked="0"/>
    </xf>
    <xf numFmtId="1" fontId="24" fillId="4" borderId="0" xfId="29" applyNumberFormat="1" applyFont="1" applyFill="1" applyBorder="1" applyAlignment="1">
      <alignment vertical="center"/>
      <protection/>
    </xf>
    <xf numFmtId="15" fontId="12" fillId="4" borderId="0" xfId="29" applyFont="1" applyFill="1" applyBorder="1" applyAlignment="1">
      <alignment horizontal="center" vertical="center"/>
      <protection/>
    </xf>
    <xf numFmtId="172" fontId="24" fillId="4" borderId="0" xfId="33" applyNumberFormat="1" applyFont="1" applyFill="1" applyBorder="1" applyAlignment="1" applyProtection="1">
      <alignment horizontal="right"/>
      <protection locked="0"/>
    </xf>
    <xf numFmtId="218" fontId="24" fillId="4" borderId="0" xfId="33" applyNumberFormat="1" applyFont="1" applyFill="1" applyBorder="1" applyAlignment="1" applyProtection="1">
      <alignment horizontal="right"/>
      <protection locked="0"/>
    </xf>
    <xf numFmtId="218" fontId="24" fillId="0" borderId="0" xfId="33" applyNumberFormat="1" applyFont="1" applyFill="1" applyBorder="1" applyAlignment="1" applyProtection="1">
      <alignment horizontal="right"/>
      <protection locked="0"/>
    </xf>
    <xf numFmtId="172" fontId="12" fillId="0" borderId="0" xfId="33" applyNumberFormat="1" applyFont="1" applyBorder="1" applyAlignment="1" applyProtection="1">
      <alignment horizontal="left" wrapText="1"/>
      <protection/>
    </xf>
    <xf numFmtId="223" fontId="12" fillId="0" borderId="0" xfId="29" applyNumberFormat="1" applyFont="1" applyFill="1" applyBorder="1" applyAlignment="1" applyProtection="1">
      <alignment horizontal="right"/>
      <protection/>
    </xf>
    <xf numFmtId="224" fontId="12" fillId="0" borderId="0" xfId="33" applyNumberFormat="1" applyFont="1" applyFill="1" applyBorder="1" applyProtection="1">
      <alignment/>
      <protection locked="0"/>
    </xf>
    <xf numFmtId="223" fontId="22" fillId="0" borderId="0" xfId="33" applyNumberFormat="1" applyFont="1" applyFill="1" applyBorder="1" applyProtection="1">
      <alignment/>
      <protection locked="0"/>
    </xf>
    <xf numFmtId="223" fontId="12" fillId="0" borderId="0" xfId="33" applyNumberFormat="1" applyFont="1" applyFill="1" applyBorder="1" applyProtection="1">
      <alignment/>
      <protection locked="0"/>
    </xf>
    <xf numFmtId="218" fontId="24" fillId="4" borderId="0" xfId="28" applyNumberFormat="1" applyFont="1" applyFill="1" applyBorder="1" applyProtection="1">
      <alignment/>
      <protection/>
    </xf>
    <xf numFmtId="223" fontId="24" fillId="0" borderId="0" xfId="29" applyNumberFormat="1" applyFont="1" applyFill="1" applyBorder="1" applyAlignment="1" applyProtection="1">
      <alignment horizontal="right"/>
      <protection/>
    </xf>
    <xf numFmtId="172" fontId="22" fillId="0" borderId="0" xfId="33" applyNumberFormat="1" applyFont="1" applyFill="1" applyBorder="1" applyProtection="1">
      <alignment/>
      <protection locked="0"/>
    </xf>
    <xf numFmtId="218" fontId="12" fillId="0" borderId="0" xfId="29" applyNumberFormat="1" applyFont="1" applyBorder="1" applyProtection="1">
      <alignment/>
      <protection locked="0"/>
    </xf>
    <xf numFmtId="218" fontId="12" fillId="0" borderId="0" xfId="29" applyNumberFormat="1" applyFont="1" applyFill="1" applyBorder="1" applyProtection="1">
      <alignment/>
      <protection locked="0"/>
    </xf>
    <xf numFmtId="15" fontId="12" fillId="4" borderId="0" xfId="29" applyFont="1" applyFill="1" applyBorder="1" applyAlignment="1">
      <alignment horizontal="right" vertical="center"/>
      <protection/>
    </xf>
    <xf numFmtId="217" fontId="12" fillId="0" borderId="0" xfId="33" applyNumberFormat="1" applyFont="1" applyFill="1" applyBorder="1" applyAlignment="1" applyProtection="1">
      <alignment/>
      <protection locked="0"/>
    </xf>
    <xf numFmtId="172" fontId="12" fillId="0" borderId="0" xfId="33" applyNumberFormat="1" applyFont="1" applyFill="1" applyBorder="1" applyAlignment="1" applyProtection="1">
      <alignment horizontal="left" wrapText="1"/>
      <protection/>
    </xf>
    <xf numFmtId="15" fontId="12" fillId="0" borderId="0" xfId="29" applyFont="1" applyFill="1" applyProtection="1">
      <alignment/>
      <protection locked="0"/>
    </xf>
    <xf numFmtId="223" fontId="24" fillId="4" borderId="0" xfId="33" applyNumberFormat="1" applyFont="1" applyFill="1" applyBorder="1" applyProtection="1">
      <alignment/>
      <protection/>
    </xf>
    <xf numFmtId="15" fontId="20" fillId="0" borderId="0" xfId="29" applyFont="1" applyAlignment="1" applyProtection="1">
      <alignment/>
      <protection locked="0"/>
    </xf>
    <xf numFmtId="15" fontId="17" fillId="3" borderId="0" xfId="29" applyFont="1" applyFill="1" applyBorder="1" applyProtection="1">
      <alignment/>
      <protection locked="0"/>
    </xf>
    <xf numFmtId="218" fontId="17" fillId="3" borderId="0" xfId="29" applyNumberFormat="1" applyFont="1" applyFill="1" applyBorder="1" applyProtection="1">
      <alignment/>
      <protection locked="0"/>
    </xf>
    <xf numFmtId="218" fontId="17" fillId="0" borderId="0" xfId="29" applyNumberFormat="1" applyFont="1" applyFill="1" applyBorder="1" applyProtection="1">
      <alignment/>
      <protection locked="0"/>
    </xf>
    <xf numFmtId="15" fontId="15" fillId="3" borderId="0" xfId="29" applyFont="1" applyFill="1" applyBorder="1" applyProtection="1">
      <alignment/>
      <protection locked="0"/>
    </xf>
    <xf numFmtId="218" fontId="15" fillId="3" borderId="0" xfId="29" applyNumberFormat="1" applyFont="1" applyFill="1" applyBorder="1" applyProtection="1">
      <alignment/>
      <protection locked="0"/>
    </xf>
    <xf numFmtId="218" fontId="15" fillId="0" borderId="0" xfId="29" applyNumberFormat="1" applyFont="1" applyFill="1" applyBorder="1" applyProtection="1">
      <alignment/>
      <protection locked="0"/>
    </xf>
    <xf numFmtId="15" fontId="20" fillId="0" borderId="0" xfId="29" applyFont="1" applyBorder="1" applyProtection="1">
      <alignment/>
      <protection locked="0"/>
    </xf>
    <xf numFmtId="170" fontId="32" fillId="0" borderId="0" xfId="40" applyFont="1" applyAlignment="1" applyProtection="1">
      <alignment horizontal="center"/>
      <protection locked="0"/>
    </xf>
    <xf numFmtId="15" fontId="35" fillId="0" borderId="0" xfId="29" applyFont="1" applyProtection="1">
      <alignment/>
      <protection locked="0"/>
    </xf>
    <xf numFmtId="15" fontId="36" fillId="0" borderId="0" xfId="29" applyFont="1" applyProtection="1">
      <alignment/>
      <protection locked="0"/>
    </xf>
    <xf numFmtId="15" fontId="35" fillId="0" borderId="0" xfId="29" applyFont="1" applyAlignment="1" applyProtection="1" quotePrefix="1">
      <alignment horizontal="center"/>
      <protection locked="0"/>
    </xf>
    <xf numFmtId="15" fontId="7" fillId="0" borderId="0" xfId="29" applyFont="1" applyProtection="1">
      <alignment/>
      <protection/>
    </xf>
    <xf numFmtId="172" fontId="31" fillId="0" borderId="0" xfId="33" applyNumberFormat="1" applyFont="1" applyBorder="1" applyAlignment="1" applyProtection="1">
      <alignment horizontal="right"/>
      <protection locked="0"/>
    </xf>
    <xf numFmtId="15" fontId="7" fillId="0" borderId="0" xfId="29" applyFont="1" applyBorder="1" applyAlignment="1">
      <alignment horizontal="right"/>
      <protection/>
    </xf>
    <xf numFmtId="1" fontId="24" fillId="4" borderId="0" xfId="24" applyNumberFormat="1" applyFont="1" applyFill="1" applyBorder="1" applyAlignment="1" applyProtection="1" quotePrefix="1">
      <alignment horizontal="center" vertical="top" wrapText="1"/>
      <protection locked="0"/>
    </xf>
    <xf numFmtId="1" fontId="24" fillId="4" borderId="0" xfId="24" applyNumberFormat="1" applyFont="1" applyFill="1" applyBorder="1" applyAlignment="1" applyProtection="1">
      <alignment horizontal="centerContinuous" vertical="top" wrapText="1"/>
      <protection locked="0"/>
    </xf>
    <xf numFmtId="1" fontId="24" fillId="4" borderId="0" xfId="24" applyNumberFormat="1" applyFont="1" applyFill="1" applyBorder="1" applyAlignment="1" applyProtection="1" quotePrefix="1">
      <alignment horizontal="centerContinuous" vertical="top" wrapText="1"/>
      <protection locked="0"/>
    </xf>
    <xf numFmtId="15" fontId="24" fillId="0" borderId="0" xfId="29" applyFont="1" applyAlignment="1" applyProtection="1">
      <alignment vertical="top"/>
      <protection locked="0"/>
    </xf>
    <xf numFmtId="1" fontId="24" fillId="4" borderId="0" xfId="24" applyNumberFormat="1" applyFont="1" applyFill="1" applyBorder="1" applyAlignment="1" applyProtection="1" quotePrefix="1">
      <alignment horizontal="right" vertical="center" wrapText="1"/>
      <protection locked="0"/>
    </xf>
    <xf numFmtId="1" fontId="24" fillId="4" borderId="0" xfId="24" applyNumberFormat="1" applyFont="1" applyFill="1" applyBorder="1" applyAlignment="1" applyProtection="1">
      <alignment horizontal="right" vertical="center" wrapText="1"/>
      <protection locked="0"/>
    </xf>
    <xf numFmtId="15" fontId="24" fillId="0" borderId="0" xfId="29" applyFont="1" applyAlignment="1" applyProtection="1">
      <alignment/>
      <protection locked="0"/>
    </xf>
    <xf numFmtId="172" fontId="15" fillId="0" borderId="0" xfId="33" applyNumberFormat="1" applyFont="1" applyBorder="1" applyProtection="1">
      <alignment/>
      <protection/>
    </xf>
    <xf numFmtId="172" fontId="14" fillId="0" borderId="0" xfId="33" applyNumberFormat="1" applyFont="1" applyBorder="1" applyAlignment="1" applyProtection="1">
      <alignment horizontal="left"/>
      <protection/>
    </xf>
    <xf numFmtId="217" fontId="14" fillId="0" borderId="0" xfId="33" applyNumberFormat="1" applyFont="1" applyBorder="1" applyAlignment="1" applyProtection="1">
      <alignment/>
      <protection locked="0"/>
    </xf>
    <xf numFmtId="15" fontId="14" fillId="0" borderId="0" xfId="29" applyFont="1" applyProtection="1">
      <alignment/>
      <protection locked="0"/>
    </xf>
    <xf numFmtId="172" fontId="15" fillId="0" borderId="0" xfId="33" applyNumberFormat="1" applyFont="1" applyBorder="1" applyAlignment="1" applyProtection="1">
      <alignment wrapText="1"/>
      <protection/>
    </xf>
    <xf numFmtId="172" fontId="14" fillId="0" borderId="0" xfId="33" applyNumberFormat="1" applyFont="1" applyBorder="1" applyProtection="1">
      <alignment/>
      <protection/>
    </xf>
    <xf numFmtId="223" fontId="7" fillId="0" borderId="0" xfId="29" applyNumberFormat="1" applyFont="1" applyProtection="1">
      <alignment/>
      <protection locked="0"/>
    </xf>
    <xf numFmtId="15" fontId="34" fillId="0" borderId="0" xfId="29" applyFont="1" applyFill="1" applyAlignment="1" applyProtection="1">
      <alignment horizontal="center" vertical="center"/>
      <protection locked="0"/>
    </xf>
    <xf numFmtId="170" fontId="32" fillId="0" borderId="0" xfId="40" applyFont="1" applyBorder="1" applyAlignment="1" applyProtection="1">
      <alignment horizontal="center"/>
      <protection locked="0"/>
    </xf>
    <xf numFmtId="15" fontId="36" fillId="0" borderId="0" xfId="29" applyFont="1" applyBorder="1" applyProtection="1">
      <alignment/>
      <protection locked="0"/>
    </xf>
    <xf numFmtId="15" fontId="35" fillId="0" borderId="0" xfId="29" applyFont="1" applyAlignment="1" applyProtection="1">
      <alignment horizontal="center"/>
      <protection locked="0"/>
    </xf>
    <xf numFmtId="172" fontId="30" fillId="0" borderId="0" xfId="33" applyNumberFormat="1" applyFont="1" applyBorder="1" applyProtection="1">
      <alignment/>
      <protection locked="0"/>
    </xf>
    <xf numFmtId="1" fontId="24" fillId="4" borderId="1" xfId="24" applyNumberFormat="1" applyFont="1" applyFill="1" applyBorder="1" applyAlignment="1" applyProtection="1">
      <alignment horizontal="centerContinuous" vertical="top" wrapText="1"/>
      <protection locked="0"/>
    </xf>
    <xf numFmtId="1" fontId="24" fillId="4" borderId="1" xfId="24" applyNumberFormat="1" applyFont="1" applyFill="1" applyBorder="1" applyAlignment="1" applyProtection="1" quotePrefix="1">
      <alignment horizontal="centerContinuous" vertical="top" wrapText="1"/>
      <protection locked="0"/>
    </xf>
    <xf numFmtId="15" fontId="38" fillId="0" borderId="0" xfId="29" applyFont="1" applyBorder="1" applyAlignment="1" applyProtection="1" quotePrefix="1">
      <alignment horizontal="right"/>
      <protection locked="0"/>
    </xf>
    <xf numFmtId="15" fontId="24" fillId="0" borderId="0" xfId="29" applyFont="1" applyBorder="1" applyAlignment="1" applyProtection="1">
      <alignment/>
      <protection locked="0"/>
    </xf>
    <xf numFmtId="223" fontId="15" fillId="3" borderId="0" xfId="33" applyNumberFormat="1" applyFont="1" applyFill="1" applyBorder="1" applyAlignment="1" applyProtection="1">
      <alignment horizontal="right"/>
      <protection locked="0"/>
    </xf>
    <xf numFmtId="3" fontId="39" fillId="0" borderId="0" xfId="33" applyNumberFormat="1" applyFont="1" applyBorder="1" applyAlignment="1" applyProtection="1">
      <alignment horizontal="right"/>
      <protection locked="0"/>
    </xf>
    <xf numFmtId="217" fontId="14" fillId="0" borderId="0" xfId="33" applyNumberFormat="1" applyFont="1" applyBorder="1" applyAlignment="1" applyProtection="1">
      <alignment/>
      <protection/>
    </xf>
    <xf numFmtId="177" fontId="15" fillId="0" borderId="0" xfId="33" applyNumberFormat="1" applyFont="1" applyFill="1" applyBorder="1" applyProtection="1">
      <alignment/>
      <protection locked="0"/>
    </xf>
    <xf numFmtId="217" fontId="24" fillId="4" borderId="0" xfId="33" applyNumberFormat="1" applyFont="1" applyFill="1" applyBorder="1" applyProtection="1">
      <alignment/>
      <protection locked="0"/>
    </xf>
    <xf numFmtId="15" fontId="40" fillId="0" borderId="0" xfId="29" applyFont="1" applyAlignment="1" applyProtection="1" quotePrefix="1">
      <alignment horizontal="center"/>
      <protection locked="0"/>
    </xf>
    <xf numFmtId="3" fontId="38" fillId="0" borderId="0" xfId="33" applyNumberFormat="1" applyFont="1" applyBorder="1" applyAlignment="1" applyProtection="1">
      <alignment horizontal="right"/>
      <protection locked="0"/>
    </xf>
    <xf numFmtId="3" fontId="41" fillId="0" borderId="0" xfId="33" applyNumberFormat="1" applyFont="1" applyBorder="1" applyAlignment="1" applyProtection="1">
      <alignment horizontal="right"/>
      <protection locked="0"/>
    </xf>
    <xf numFmtId="177" fontId="24" fillId="0" borderId="0" xfId="33" applyNumberFormat="1" applyFont="1" applyFill="1" applyBorder="1" applyAlignment="1" applyProtection="1">
      <alignment/>
      <protection/>
    </xf>
    <xf numFmtId="15" fontId="35" fillId="0" borderId="0" xfId="29" applyFont="1" applyFill="1" applyAlignment="1" applyProtection="1" quotePrefix="1">
      <alignment horizontal="center"/>
      <protection locked="0"/>
    </xf>
    <xf numFmtId="3" fontId="38" fillId="0" borderId="0" xfId="33" applyNumberFormat="1" applyFont="1" applyFill="1" applyBorder="1" applyAlignment="1" applyProtection="1">
      <alignment horizontal="right"/>
      <protection locked="0"/>
    </xf>
    <xf numFmtId="15" fontId="24" fillId="0" borderId="0" xfId="29" applyFont="1" applyFill="1" applyProtection="1">
      <alignment/>
      <protection locked="0"/>
    </xf>
    <xf numFmtId="217" fontId="15" fillId="0" borderId="0" xfId="33" applyNumberFormat="1" applyFont="1" applyFill="1" applyBorder="1" applyAlignment="1" applyProtection="1">
      <alignment/>
      <protection locked="0"/>
    </xf>
    <xf numFmtId="217" fontId="15" fillId="0" borderId="0" xfId="33" applyNumberFormat="1" applyFont="1" applyFill="1" applyBorder="1" applyProtection="1">
      <alignment/>
      <protection locked="0"/>
    </xf>
    <xf numFmtId="223" fontId="15" fillId="0" borderId="0" xfId="33" applyNumberFormat="1" applyFont="1" applyFill="1" applyBorder="1" applyAlignment="1" applyProtection="1">
      <alignment horizontal="right"/>
      <protection locked="0"/>
    </xf>
    <xf numFmtId="3" fontId="39" fillId="0" borderId="0" xfId="33" applyNumberFormat="1" applyFont="1" applyFill="1" applyBorder="1" applyAlignment="1" applyProtection="1">
      <alignment horizontal="right"/>
      <protection locked="0"/>
    </xf>
    <xf numFmtId="15" fontId="15" fillId="0" borderId="0" xfId="29" applyFont="1" applyFill="1" applyProtection="1">
      <alignment/>
      <protection locked="0"/>
    </xf>
    <xf numFmtId="15" fontId="15" fillId="0" borderId="0" xfId="29" applyFont="1" applyFill="1" applyBorder="1" applyProtection="1">
      <alignment/>
      <protection locked="0"/>
    </xf>
    <xf numFmtId="218" fontId="24" fillId="0" borderId="0" xfId="29" applyNumberFormat="1" applyFont="1" applyProtection="1">
      <alignment/>
      <protection locked="0"/>
    </xf>
    <xf numFmtId="15" fontId="18" fillId="0" borderId="0" xfId="29" applyFont="1" applyBorder="1" applyAlignment="1" quotePrefix="1">
      <alignment wrapText="1"/>
      <protection/>
    </xf>
    <xf numFmtId="223" fontId="7" fillId="0" borderId="0" xfId="29" applyNumberFormat="1" applyFont="1" applyBorder="1" applyProtection="1">
      <alignment/>
      <protection locked="0"/>
    </xf>
    <xf numFmtId="15" fontId="37" fillId="0" borderId="0" xfId="29" applyFont="1" applyFill="1" applyAlignment="1" applyProtection="1">
      <alignment horizontal="center" vertical="center"/>
      <protection locked="0"/>
    </xf>
    <xf numFmtId="15" fontId="20" fillId="0" borderId="0" xfId="29" applyFont="1" applyFill="1" applyProtection="1">
      <alignment/>
      <protection locked="0"/>
    </xf>
    <xf numFmtId="170" fontId="29" fillId="0" borderId="0" xfId="40" applyFont="1" applyAlignment="1" applyProtection="1">
      <alignment horizontal="center"/>
      <protection locked="0"/>
    </xf>
    <xf numFmtId="0" fontId="24" fillId="2" borderId="0" xfId="29" applyNumberFormat="1" applyFont="1" applyFill="1" applyBorder="1" applyAlignment="1">
      <alignment horizontal="center" vertical="top" wrapText="1"/>
      <protection/>
    </xf>
    <xf numFmtId="0" fontId="24" fillId="5" borderId="0" xfId="29" applyNumberFormat="1" applyFont="1" applyFill="1" applyBorder="1" applyAlignment="1">
      <alignment horizontal="center" vertical="top" wrapText="1"/>
      <protection/>
    </xf>
    <xf numFmtId="172" fontId="24" fillId="4" borderId="0" xfId="33" applyNumberFormat="1" applyFont="1" applyFill="1" applyBorder="1" applyAlignment="1" applyProtection="1">
      <alignment horizontal="left" vertical="top"/>
      <protection/>
    </xf>
    <xf numFmtId="15" fontId="24" fillId="6" borderId="0" xfId="29" applyFont="1" applyFill="1" applyBorder="1" applyAlignment="1">
      <alignment vertical="top"/>
      <protection/>
    </xf>
    <xf numFmtId="15" fontId="18" fillId="0" borderId="0" xfId="29" applyFont="1" applyBorder="1" applyAlignment="1" quotePrefix="1">
      <alignment horizontal="justify" wrapText="1"/>
      <protection/>
    </xf>
    <xf numFmtId="15" fontId="24" fillId="4" borderId="0" xfId="29" applyFont="1" applyFill="1" applyBorder="1" applyAlignment="1">
      <alignment vertical="top"/>
      <protection/>
    </xf>
    <xf numFmtId="218" fontId="18" fillId="0" borderId="0" xfId="29" applyNumberFormat="1" applyFont="1" applyBorder="1" applyAlignment="1" applyProtection="1">
      <alignment horizontal="justify" wrapText="1"/>
      <protection locked="0"/>
    </xf>
    <xf numFmtId="15" fontId="38" fillId="0" borderId="0" xfId="29" applyFont="1" applyBorder="1" applyAlignment="1" applyProtection="1">
      <alignment horizontal="center" vertical="top"/>
      <protection locked="0"/>
    </xf>
    <xf numFmtId="1" fontId="24" fillId="4" borderId="1" xfId="24" applyNumberFormat="1" applyFont="1" applyFill="1" applyBorder="1" applyAlignment="1" applyProtection="1">
      <alignment horizontal="center" vertical="top" wrapText="1"/>
      <protection locked="0"/>
    </xf>
    <xf numFmtId="1" fontId="24" fillId="6" borderId="1" xfId="24" applyNumberFormat="1" applyFont="1" applyFill="1" applyBorder="1" applyAlignment="1" applyProtection="1">
      <alignment horizontal="center" vertical="top" wrapText="1"/>
      <protection locked="0"/>
    </xf>
    <xf numFmtId="4" fontId="16" fillId="0" borderId="0" xfId="30" applyFont="1" applyBorder="1" applyAlignment="1" quotePrefix="1">
      <alignment horizontal="justify" wrapText="1"/>
      <protection/>
    </xf>
    <xf numFmtId="4" fontId="18" fillId="0" borderId="0" xfId="30" applyFont="1" applyBorder="1" applyAlignment="1" quotePrefix="1">
      <alignment horizontal="justify" wrapText="1"/>
      <protection/>
    </xf>
    <xf numFmtId="4" fontId="18" fillId="0" borderId="0" xfId="30" applyFont="1" applyBorder="1" applyAlignment="1" quotePrefix="1">
      <alignment wrapText="1"/>
      <protection/>
    </xf>
    <xf numFmtId="4" fontId="7" fillId="0" borderId="0" xfId="30" applyFont="1" applyAlignment="1">
      <alignment horizontal="center" vertical="center" wrapText="1"/>
      <protection/>
    </xf>
    <xf numFmtId="4" fontId="18" fillId="0" borderId="0" xfId="30" applyFont="1" applyFill="1" applyBorder="1" applyAlignment="1" quotePrefix="1">
      <alignment wrapText="1"/>
      <protection/>
    </xf>
    <xf numFmtId="4" fontId="7" fillId="0" borderId="0" xfId="30" applyFont="1" applyFill="1" applyAlignment="1">
      <alignment horizontal="center" vertical="center" wrapText="1"/>
      <protection/>
    </xf>
    <xf numFmtId="4" fontId="16" fillId="0" borderId="0" xfId="30" applyFont="1" applyBorder="1" applyAlignment="1" quotePrefix="1">
      <alignment horizontal="left" wrapText="1"/>
      <protection/>
    </xf>
    <xf numFmtId="4" fontId="18" fillId="0" borderId="0" xfId="30" applyFont="1" applyBorder="1" applyAlignment="1" quotePrefix="1">
      <alignment horizontal="left" wrapText="1"/>
      <protection/>
    </xf>
  </cellXfs>
  <cellStyles count="27">
    <cellStyle name="Normal" xfId="0"/>
    <cellStyle name="Hyperlink" xfId="15"/>
    <cellStyle name="Followed Hyperlink" xfId="16"/>
    <cellStyle name="Comma [0]_BancaItaliagiu99" xfId="17"/>
    <cellStyle name="Comma_BancaItaliagiu99" xfId="18"/>
    <cellStyle name="Currency [0]_abi399" xfId="19"/>
    <cellStyle name="Currency_abi399" xfId="20"/>
    <cellStyle name="Euro" xfId="21"/>
    <cellStyle name="Comma" xfId="22"/>
    <cellStyle name="Migliaia (0)" xfId="23"/>
    <cellStyle name="Migliaia (0)_C.E.  Confronto GIU 95_94" xfId="24"/>
    <cellStyle name="Comma [0]" xfId="25"/>
    <cellStyle name="Non_definito" xfId="26"/>
    <cellStyle name="Normal_LC" xfId="27"/>
    <cellStyle name="Normale_CO_NotaInt_2" xfId="28"/>
    <cellStyle name="Normale_Comunicati stampa 31 3 2007" xfId="29"/>
    <cellStyle name="Normale_DATI_SINTESI_03_07" xfId="30"/>
    <cellStyle name="Normale_DATI_SINTESI_12_05" xfId="31"/>
    <cellStyle name="Normale_Margine degli interessi" xfId="32"/>
    <cellStyle name="Normale_Operazioni finanziarie" xfId="33"/>
    <cellStyle name="Normale_PROVA" xfId="34"/>
    <cellStyle name="Normale_SCHEMI-BI" xfId="35"/>
    <cellStyle name="Percent" xfId="36"/>
    <cellStyle name="Currency" xfId="37"/>
    <cellStyle name="Valuta (0)" xfId="38"/>
    <cellStyle name="Currency [0]" xfId="39"/>
    <cellStyle name="Valuta [0]_Comunicati stampa 31 3 2007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66675</xdr:rowOff>
    </xdr:from>
    <xdr:to>
      <xdr:col>7</xdr:col>
      <xdr:colOff>0</xdr:colOff>
      <xdr:row>44</xdr:row>
      <xdr:rowOff>76200</xdr:rowOff>
    </xdr:to>
    <xdr:sp>
      <xdr:nvSpPr>
        <xdr:cNvPr id="1" name="Line 2"/>
        <xdr:cNvSpPr>
          <a:spLocks/>
        </xdr:cNvSpPr>
      </xdr:nvSpPr>
      <xdr:spPr>
        <a:xfrm flipV="1">
          <a:off x="0" y="8382000"/>
          <a:ext cx="5838825" cy="9525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7</xdr:row>
      <xdr:rowOff>0</xdr:rowOff>
    </xdr:from>
    <xdr:to>
      <xdr:col>4</xdr:col>
      <xdr:colOff>419100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4248150" y="1304925"/>
          <a:ext cx="8286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3" name="Line 6"/>
        <xdr:cNvSpPr>
          <a:spLocks/>
        </xdr:cNvSpPr>
      </xdr:nvSpPr>
      <xdr:spPr>
        <a:xfrm>
          <a:off x="5838825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476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4" name="Line 25"/>
        <xdr:cNvSpPr>
          <a:spLocks/>
        </xdr:cNvSpPr>
      </xdr:nvSpPr>
      <xdr:spPr>
        <a:xfrm>
          <a:off x="9525" y="7562850"/>
          <a:ext cx="57912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0</xdr:colOff>
      <xdr:row>8</xdr:row>
      <xdr:rowOff>9525</xdr:rowOff>
    </xdr:to>
    <xdr:sp>
      <xdr:nvSpPr>
        <xdr:cNvPr id="25" name="Line 27"/>
        <xdr:cNvSpPr>
          <a:spLocks/>
        </xdr:cNvSpPr>
      </xdr:nvSpPr>
      <xdr:spPr>
        <a:xfrm>
          <a:off x="2314575" y="1552575"/>
          <a:ext cx="581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0</xdr:rowOff>
    </xdr:from>
    <xdr:to>
      <xdr:col>7</xdr:col>
      <xdr:colOff>0</xdr:colOff>
      <xdr:row>8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2962275" y="1543050"/>
          <a:ext cx="2838450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7" name="Line 40"/>
        <xdr:cNvSpPr>
          <a:spLocks/>
        </xdr:cNvSpPr>
      </xdr:nvSpPr>
      <xdr:spPr>
        <a:xfrm>
          <a:off x="2314575" y="7724775"/>
          <a:ext cx="581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8" name="Line 41"/>
        <xdr:cNvSpPr>
          <a:spLocks/>
        </xdr:cNvSpPr>
      </xdr:nvSpPr>
      <xdr:spPr>
        <a:xfrm>
          <a:off x="3057525" y="7724775"/>
          <a:ext cx="2743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62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62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62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162300" y="0"/>
          <a:ext cx="1828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162300" y="0"/>
          <a:ext cx="1828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162300" y="0"/>
          <a:ext cx="1828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162300" y="0"/>
          <a:ext cx="1828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162300" y="0"/>
          <a:ext cx="1828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162300" y="0"/>
          <a:ext cx="1828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162300" y="0"/>
          <a:ext cx="1828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162300" y="0"/>
          <a:ext cx="1828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162300" y="0"/>
          <a:ext cx="1828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162300" y="0"/>
          <a:ext cx="1828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162300" y="0"/>
          <a:ext cx="1828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162300" y="0"/>
          <a:ext cx="1828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8534400"/>
          <a:ext cx="5715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0</xdr:rowOff>
    </xdr:from>
    <xdr:to>
      <xdr:col>5</xdr:col>
      <xdr:colOff>419100</xdr:colOff>
      <xdr:row>8</xdr:row>
      <xdr:rowOff>0</xdr:rowOff>
    </xdr:to>
    <xdr:sp>
      <xdr:nvSpPr>
        <xdr:cNvPr id="51" name="Line 53"/>
        <xdr:cNvSpPr>
          <a:spLocks/>
        </xdr:cNvSpPr>
      </xdr:nvSpPr>
      <xdr:spPr>
        <a:xfrm>
          <a:off x="4133850" y="1571625"/>
          <a:ext cx="8286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47</xdr:row>
      <xdr:rowOff>0</xdr:rowOff>
    </xdr:from>
    <xdr:to>
      <xdr:col>5</xdr:col>
      <xdr:colOff>419100</xdr:colOff>
      <xdr:row>47</xdr:row>
      <xdr:rowOff>0</xdr:rowOff>
    </xdr:to>
    <xdr:sp>
      <xdr:nvSpPr>
        <xdr:cNvPr id="52" name="Line 54"/>
        <xdr:cNvSpPr>
          <a:spLocks/>
        </xdr:cNvSpPr>
      </xdr:nvSpPr>
      <xdr:spPr>
        <a:xfrm>
          <a:off x="4200525" y="8715375"/>
          <a:ext cx="762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0</xdr:rowOff>
    </xdr:from>
    <xdr:to>
      <xdr:col>5</xdr:col>
      <xdr:colOff>419100</xdr:colOff>
      <xdr:row>25</xdr:row>
      <xdr:rowOff>0</xdr:rowOff>
    </xdr:to>
    <xdr:sp>
      <xdr:nvSpPr>
        <xdr:cNvPr id="53" name="Line 55"/>
        <xdr:cNvSpPr>
          <a:spLocks/>
        </xdr:cNvSpPr>
      </xdr:nvSpPr>
      <xdr:spPr>
        <a:xfrm>
          <a:off x="4133850" y="4743450"/>
          <a:ext cx="8286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47</xdr:row>
      <xdr:rowOff>0</xdr:rowOff>
    </xdr:from>
    <xdr:to>
      <xdr:col>5</xdr:col>
      <xdr:colOff>419100</xdr:colOff>
      <xdr:row>47</xdr:row>
      <xdr:rowOff>0</xdr:rowOff>
    </xdr:to>
    <xdr:sp>
      <xdr:nvSpPr>
        <xdr:cNvPr id="54" name="Line 56"/>
        <xdr:cNvSpPr>
          <a:spLocks/>
        </xdr:cNvSpPr>
      </xdr:nvSpPr>
      <xdr:spPr>
        <a:xfrm>
          <a:off x="4200525" y="8715375"/>
          <a:ext cx="762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55" name="Line 57"/>
        <xdr:cNvSpPr>
          <a:spLocks/>
        </xdr:cNvSpPr>
      </xdr:nvSpPr>
      <xdr:spPr>
        <a:xfrm>
          <a:off x="5724525" y="15716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6" name="Line 58"/>
        <xdr:cNvSpPr>
          <a:spLocks/>
        </xdr:cNvSpPr>
      </xdr:nvSpPr>
      <xdr:spPr>
        <a:xfrm>
          <a:off x="5724525" y="4743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686175" y="0"/>
          <a:ext cx="2514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24" name="Line 25"/>
        <xdr:cNvSpPr>
          <a:spLocks/>
        </xdr:cNvSpPr>
      </xdr:nvSpPr>
      <xdr:spPr>
        <a:xfrm>
          <a:off x="9525" y="7543800"/>
          <a:ext cx="54197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0</xdr:rowOff>
    </xdr:from>
    <xdr:to>
      <xdr:col>8</xdr:col>
      <xdr:colOff>19050</xdr:colOff>
      <xdr:row>44</xdr:row>
      <xdr:rowOff>0</xdr:rowOff>
    </xdr:to>
    <xdr:sp>
      <xdr:nvSpPr>
        <xdr:cNvPr id="25" name="Line 26"/>
        <xdr:cNvSpPr>
          <a:spLocks/>
        </xdr:cNvSpPr>
      </xdr:nvSpPr>
      <xdr:spPr>
        <a:xfrm>
          <a:off x="9525" y="7543800"/>
          <a:ext cx="54387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581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419475" y="0"/>
          <a:ext cx="2143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581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36</xdr:row>
      <xdr:rowOff>9525</xdr:rowOff>
    </xdr:from>
    <xdr:to>
      <xdr:col>8</xdr:col>
      <xdr:colOff>0</xdr:colOff>
      <xdr:row>36</xdr:row>
      <xdr:rowOff>9525</xdr:rowOff>
    </xdr:to>
    <xdr:sp>
      <xdr:nvSpPr>
        <xdr:cNvPr id="396" name="Line 396"/>
        <xdr:cNvSpPr>
          <a:spLocks/>
        </xdr:cNvSpPr>
      </xdr:nvSpPr>
      <xdr:spPr>
        <a:xfrm>
          <a:off x="28575" y="6848475"/>
          <a:ext cx="68961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97" name="Line 397"/>
        <xdr:cNvSpPr>
          <a:spLocks/>
        </xdr:cNvSpPr>
      </xdr:nvSpPr>
      <xdr:spPr>
        <a:xfrm>
          <a:off x="5562600" y="1038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98" name="Line 398"/>
        <xdr:cNvSpPr>
          <a:spLocks/>
        </xdr:cNvSpPr>
      </xdr:nvSpPr>
      <xdr:spPr>
        <a:xfrm>
          <a:off x="5562600" y="1038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99" name="Line 399"/>
        <xdr:cNvSpPr>
          <a:spLocks/>
        </xdr:cNvSpPr>
      </xdr:nvSpPr>
      <xdr:spPr>
        <a:xfrm>
          <a:off x="2571750" y="1038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00" name="Line 400"/>
        <xdr:cNvSpPr>
          <a:spLocks/>
        </xdr:cNvSpPr>
      </xdr:nvSpPr>
      <xdr:spPr>
        <a:xfrm>
          <a:off x="5562600" y="1038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01" name="Line 401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02" name="Line 402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03" name="Line 403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04" name="Line 40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62600" y="6181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62600" y="6181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07" name="Line 407"/>
        <xdr:cNvSpPr>
          <a:spLocks/>
        </xdr:cNvSpPr>
      </xdr:nvSpPr>
      <xdr:spPr>
        <a:xfrm>
          <a:off x="2571750" y="6181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08" name="Line 408"/>
        <xdr:cNvSpPr>
          <a:spLocks/>
        </xdr:cNvSpPr>
      </xdr:nvSpPr>
      <xdr:spPr>
        <a:xfrm>
          <a:off x="5562600" y="6181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09" name="Line 409"/>
        <xdr:cNvSpPr>
          <a:spLocks/>
        </xdr:cNvSpPr>
      </xdr:nvSpPr>
      <xdr:spPr>
        <a:xfrm>
          <a:off x="5562600" y="6181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10" name="Line 410"/>
        <xdr:cNvSpPr>
          <a:spLocks/>
        </xdr:cNvSpPr>
      </xdr:nvSpPr>
      <xdr:spPr>
        <a:xfrm>
          <a:off x="5562600" y="6181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11" name="Line 411"/>
        <xdr:cNvSpPr>
          <a:spLocks/>
        </xdr:cNvSpPr>
      </xdr:nvSpPr>
      <xdr:spPr>
        <a:xfrm>
          <a:off x="2571750" y="6181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12" name="Line 412"/>
        <xdr:cNvSpPr>
          <a:spLocks/>
        </xdr:cNvSpPr>
      </xdr:nvSpPr>
      <xdr:spPr>
        <a:xfrm>
          <a:off x="5562600" y="6181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13" name="Line 413"/>
        <xdr:cNvSpPr>
          <a:spLocks/>
        </xdr:cNvSpPr>
      </xdr:nvSpPr>
      <xdr:spPr>
        <a:xfrm>
          <a:off x="2571750" y="1038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14" name="Line 414"/>
        <xdr:cNvSpPr>
          <a:spLocks/>
        </xdr:cNvSpPr>
      </xdr:nvSpPr>
      <xdr:spPr>
        <a:xfrm>
          <a:off x="2571750" y="6181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415" name="Line 415"/>
        <xdr:cNvSpPr>
          <a:spLocks/>
        </xdr:cNvSpPr>
      </xdr:nvSpPr>
      <xdr:spPr>
        <a:xfrm>
          <a:off x="5562600" y="1428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416" name="Line 416"/>
        <xdr:cNvSpPr>
          <a:spLocks/>
        </xdr:cNvSpPr>
      </xdr:nvSpPr>
      <xdr:spPr>
        <a:xfrm>
          <a:off x="5562600" y="1428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276225</xdr:rowOff>
    </xdr:from>
    <xdr:to>
      <xdr:col>2</xdr:col>
      <xdr:colOff>0</xdr:colOff>
      <xdr:row>6</xdr:row>
      <xdr:rowOff>276225</xdr:rowOff>
    </xdr:to>
    <xdr:sp>
      <xdr:nvSpPr>
        <xdr:cNvPr id="417" name="Line 417"/>
        <xdr:cNvSpPr>
          <a:spLocks/>
        </xdr:cNvSpPr>
      </xdr:nvSpPr>
      <xdr:spPr>
        <a:xfrm>
          <a:off x="2571750" y="1428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418" name="Line 418"/>
        <xdr:cNvSpPr>
          <a:spLocks/>
        </xdr:cNvSpPr>
      </xdr:nvSpPr>
      <xdr:spPr>
        <a:xfrm>
          <a:off x="5562600" y="1428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276225</xdr:rowOff>
    </xdr:from>
    <xdr:to>
      <xdr:col>2</xdr:col>
      <xdr:colOff>0</xdr:colOff>
      <xdr:row>6</xdr:row>
      <xdr:rowOff>276225</xdr:rowOff>
    </xdr:to>
    <xdr:sp>
      <xdr:nvSpPr>
        <xdr:cNvPr id="419" name="Line 419"/>
        <xdr:cNvSpPr>
          <a:spLocks/>
        </xdr:cNvSpPr>
      </xdr:nvSpPr>
      <xdr:spPr>
        <a:xfrm>
          <a:off x="2571750" y="1428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20" name="Line 420"/>
        <xdr:cNvSpPr>
          <a:spLocks/>
        </xdr:cNvSpPr>
      </xdr:nvSpPr>
      <xdr:spPr>
        <a:xfrm>
          <a:off x="5562600" y="22955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21" name="Line 421"/>
        <xdr:cNvSpPr>
          <a:spLocks/>
        </xdr:cNvSpPr>
      </xdr:nvSpPr>
      <xdr:spPr>
        <a:xfrm>
          <a:off x="5562600" y="22955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22" name="Line 422"/>
        <xdr:cNvSpPr>
          <a:spLocks/>
        </xdr:cNvSpPr>
      </xdr:nvSpPr>
      <xdr:spPr>
        <a:xfrm>
          <a:off x="2571750" y="22955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23" name="Line 423"/>
        <xdr:cNvSpPr>
          <a:spLocks/>
        </xdr:cNvSpPr>
      </xdr:nvSpPr>
      <xdr:spPr>
        <a:xfrm>
          <a:off x="5562600" y="22955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24" name="Line 424"/>
        <xdr:cNvSpPr>
          <a:spLocks/>
        </xdr:cNvSpPr>
      </xdr:nvSpPr>
      <xdr:spPr>
        <a:xfrm>
          <a:off x="2571750" y="22955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25" name="Line 425"/>
        <xdr:cNvSpPr>
          <a:spLocks/>
        </xdr:cNvSpPr>
      </xdr:nvSpPr>
      <xdr:spPr>
        <a:xfrm>
          <a:off x="5562600" y="3000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26" name="Line 426"/>
        <xdr:cNvSpPr>
          <a:spLocks/>
        </xdr:cNvSpPr>
      </xdr:nvSpPr>
      <xdr:spPr>
        <a:xfrm>
          <a:off x="5562600" y="3000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27" name="Line 427"/>
        <xdr:cNvSpPr>
          <a:spLocks/>
        </xdr:cNvSpPr>
      </xdr:nvSpPr>
      <xdr:spPr>
        <a:xfrm>
          <a:off x="2571750" y="3000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28" name="Line 428"/>
        <xdr:cNvSpPr>
          <a:spLocks/>
        </xdr:cNvSpPr>
      </xdr:nvSpPr>
      <xdr:spPr>
        <a:xfrm>
          <a:off x="5562600" y="3000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29" name="Line 429"/>
        <xdr:cNvSpPr>
          <a:spLocks/>
        </xdr:cNvSpPr>
      </xdr:nvSpPr>
      <xdr:spPr>
        <a:xfrm>
          <a:off x="2571750" y="3000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30" name="Line 430"/>
        <xdr:cNvSpPr>
          <a:spLocks/>
        </xdr:cNvSpPr>
      </xdr:nvSpPr>
      <xdr:spPr>
        <a:xfrm>
          <a:off x="5562600" y="3705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31" name="Line 431"/>
        <xdr:cNvSpPr>
          <a:spLocks/>
        </xdr:cNvSpPr>
      </xdr:nvSpPr>
      <xdr:spPr>
        <a:xfrm>
          <a:off x="5562600" y="3705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432" name="Line 432"/>
        <xdr:cNvSpPr>
          <a:spLocks/>
        </xdr:cNvSpPr>
      </xdr:nvSpPr>
      <xdr:spPr>
        <a:xfrm>
          <a:off x="2571750" y="3705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33" name="Line 433"/>
        <xdr:cNvSpPr>
          <a:spLocks/>
        </xdr:cNvSpPr>
      </xdr:nvSpPr>
      <xdr:spPr>
        <a:xfrm>
          <a:off x="5562600" y="3705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434" name="Line 434"/>
        <xdr:cNvSpPr>
          <a:spLocks/>
        </xdr:cNvSpPr>
      </xdr:nvSpPr>
      <xdr:spPr>
        <a:xfrm>
          <a:off x="2571750" y="3705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435" name="Line 435"/>
        <xdr:cNvSpPr>
          <a:spLocks/>
        </xdr:cNvSpPr>
      </xdr:nvSpPr>
      <xdr:spPr>
        <a:xfrm>
          <a:off x="5562600" y="4657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436" name="Line 436"/>
        <xdr:cNvSpPr>
          <a:spLocks/>
        </xdr:cNvSpPr>
      </xdr:nvSpPr>
      <xdr:spPr>
        <a:xfrm>
          <a:off x="5562600" y="4657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437" name="Line 437"/>
        <xdr:cNvSpPr>
          <a:spLocks/>
        </xdr:cNvSpPr>
      </xdr:nvSpPr>
      <xdr:spPr>
        <a:xfrm>
          <a:off x="2571750" y="4657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438" name="Line 438"/>
        <xdr:cNvSpPr>
          <a:spLocks/>
        </xdr:cNvSpPr>
      </xdr:nvSpPr>
      <xdr:spPr>
        <a:xfrm>
          <a:off x="5562600" y="4657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439" name="Line 439"/>
        <xdr:cNvSpPr>
          <a:spLocks/>
        </xdr:cNvSpPr>
      </xdr:nvSpPr>
      <xdr:spPr>
        <a:xfrm>
          <a:off x="2571750" y="4657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190500</xdr:rowOff>
    </xdr:from>
    <xdr:to>
      <xdr:col>6</xdr:col>
      <xdr:colOff>0</xdr:colOff>
      <xdr:row>28</xdr:row>
      <xdr:rowOff>190500</xdr:rowOff>
    </xdr:to>
    <xdr:sp>
      <xdr:nvSpPr>
        <xdr:cNvPr id="440" name="Line 440"/>
        <xdr:cNvSpPr>
          <a:spLocks/>
        </xdr:cNvSpPr>
      </xdr:nvSpPr>
      <xdr:spPr>
        <a:xfrm>
          <a:off x="5562600" y="5553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190500</xdr:rowOff>
    </xdr:from>
    <xdr:to>
      <xdr:col>6</xdr:col>
      <xdr:colOff>0</xdr:colOff>
      <xdr:row>28</xdr:row>
      <xdr:rowOff>190500</xdr:rowOff>
    </xdr:to>
    <xdr:sp>
      <xdr:nvSpPr>
        <xdr:cNvPr id="441" name="Line 441"/>
        <xdr:cNvSpPr>
          <a:spLocks/>
        </xdr:cNvSpPr>
      </xdr:nvSpPr>
      <xdr:spPr>
        <a:xfrm>
          <a:off x="5562600" y="5553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190500</xdr:rowOff>
    </xdr:from>
    <xdr:to>
      <xdr:col>2</xdr:col>
      <xdr:colOff>0</xdr:colOff>
      <xdr:row>28</xdr:row>
      <xdr:rowOff>190500</xdr:rowOff>
    </xdr:to>
    <xdr:sp>
      <xdr:nvSpPr>
        <xdr:cNvPr id="442" name="Line 442"/>
        <xdr:cNvSpPr>
          <a:spLocks/>
        </xdr:cNvSpPr>
      </xdr:nvSpPr>
      <xdr:spPr>
        <a:xfrm>
          <a:off x="2571750" y="5553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190500</xdr:rowOff>
    </xdr:from>
    <xdr:to>
      <xdr:col>6</xdr:col>
      <xdr:colOff>0</xdr:colOff>
      <xdr:row>28</xdr:row>
      <xdr:rowOff>190500</xdr:rowOff>
    </xdr:to>
    <xdr:sp>
      <xdr:nvSpPr>
        <xdr:cNvPr id="443" name="Line 443"/>
        <xdr:cNvSpPr>
          <a:spLocks/>
        </xdr:cNvSpPr>
      </xdr:nvSpPr>
      <xdr:spPr>
        <a:xfrm>
          <a:off x="5562600" y="5553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190500</xdr:rowOff>
    </xdr:from>
    <xdr:to>
      <xdr:col>2</xdr:col>
      <xdr:colOff>0</xdr:colOff>
      <xdr:row>28</xdr:row>
      <xdr:rowOff>190500</xdr:rowOff>
    </xdr:to>
    <xdr:sp>
      <xdr:nvSpPr>
        <xdr:cNvPr id="444" name="Line 444"/>
        <xdr:cNvSpPr>
          <a:spLocks/>
        </xdr:cNvSpPr>
      </xdr:nvSpPr>
      <xdr:spPr>
        <a:xfrm>
          <a:off x="2571750" y="5553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45" name="Line 445"/>
        <xdr:cNvSpPr>
          <a:spLocks/>
        </xdr:cNvSpPr>
      </xdr:nvSpPr>
      <xdr:spPr>
        <a:xfrm>
          <a:off x="556260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46" name="Line 446"/>
        <xdr:cNvSpPr>
          <a:spLocks/>
        </xdr:cNvSpPr>
      </xdr:nvSpPr>
      <xdr:spPr>
        <a:xfrm>
          <a:off x="556260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47" name="Line 447"/>
        <xdr:cNvSpPr>
          <a:spLocks/>
        </xdr:cNvSpPr>
      </xdr:nvSpPr>
      <xdr:spPr>
        <a:xfrm>
          <a:off x="257175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48" name="Line 448"/>
        <xdr:cNvSpPr>
          <a:spLocks/>
        </xdr:cNvSpPr>
      </xdr:nvSpPr>
      <xdr:spPr>
        <a:xfrm>
          <a:off x="556260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49" name="Line 449"/>
        <xdr:cNvSpPr>
          <a:spLocks/>
        </xdr:cNvSpPr>
      </xdr:nvSpPr>
      <xdr:spPr>
        <a:xfrm>
          <a:off x="257175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50" name="Line 450"/>
        <xdr:cNvSpPr>
          <a:spLocks/>
        </xdr:cNvSpPr>
      </xdr:nvSpPr>
      <xdr:spPr>
        <a:xfrm>
          <a:off x="556260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51" name="Line 451"/>
        <xdr:cNvSpPr>
          <a:spLocks/>
        </xdr:cNvSpPr>
      </xdr:nvSpPr>
      <xdr:spPr>
        <a:xfrm>
          <a:off x="556260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52" name="Line 452"/>
        <xdr:cNvSpPr>
          <a:spLocks/>
        </xdr:cNvSpPr>
      </xdr:nvSpPr>
      <xdr:spPr>
        <a:xfrm>
          <a:off x="257175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53" name="Line 453"/>
        <xdr:cNvSpPr>
          <a:spLocks/>
        </xdr:cNvSpPr>
      </xdr:nvSpPr>
      <xdr:spPr>
        <a:xfrm>
          <a:off x="556260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54" name="Line 454"/>
        <xdr:cNvSpPr>
          <a:spLocks/>
        </xdr:cNvSpPr>
      </xdr:nvSpPr>
      <xdr:spPr>
        <a:xfrm>
          <a:off x="257175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55" name="Line 455"/>
        <xdr:cNvSpPr>
          <a:spLocks/>
        </xdr:cNvSpPr>
      </xdr:nvSpPr>
      <xdr:spPr>
        <a:xfrm>
          <a:off x="556260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56" name="Line 456"/>
        <xdr:cNvSpPr>
          <a:spLocks/>
        </xdr:cNvSpPr>
      </xdr:nvSpPr>
      <xdr:spPr>
        <a:xfrm>
          <a:off x="556260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57" name="Line 457"/>
        <xdr:cNvSpPr>
          <a:spLocks/>
        </xdr:cNvSpPr>
      </xdr:nvSpPr>
      <xdr:spPr>
        <a:xfrm>
          <a:off x="257175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58" name="Line 458"/>
        <xdr:cNvSpPr>
          <a:spLocks/>
        </xdr:cNvSpPr>
      </xdr:nvSpPr>
      <xdr:spPr>
        <a:xfrm>
          <a:off x="556260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59" name="Line 459"/>
        <xdr:cNvSpPr>
          <a:spLocks/>
        </xdr:cNvSpPr>
      </xdr:nvSpPr>
      <xdr:spPr>
        <a:xfrm>
          <a:off x="2571750" y="6067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190500</xdr:rowOff>
    </xdr:from>
    <xdr:to>
      <xdr:col>7</xdr:col>
      <xdr:colOff>0</xdr:colOff>
      <xdr:row>28</xdr:row>
      <xdr:rowOff>190500</xdr:rowOff>
    </xdr:to>
    <xdr:sp>
      <xdr:nvSpPr>
        <xdr:cNvPr id="460" name="Line 460"/>
        <xdr:cNvSpPr>
          <a:spLocks/>
        </xdr:cNvSpPr>
      </xdr:nvSpPr>
      <xdr:spPr>
        <a:xfrm>
          <a:off x="6276975" y="5553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190500</xdr:rowOff>
    </xdr:from>
    <xdr:to>
      <xdr:col>7</xdr:col>
      <xdr:colOff>0</xdr:colOff>
      <xdr:row>28</xdr:row>
      <xdr:rowOff>190500</xdr:rowOff>
    </xdr:to>
    <xdr:sp>
      <xdr:nvSpPr>
        <xdr:cNvPr id="461" name="Line 461"/>
        <xdr:cNvSpPr>
          <a:spLocks/>
        </xdr:cNvSpPr>
      </xdr:nvSpPr>
      <xdr:spPr>
        <a:xfrm>
          <a:off x="6276975" y="5553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190500</xdr:rowOff>
    </xdr:from>
    <xdr:to>
      <xdr:col>7</xdr:col>
      <xdr:colOff>0</xdr:colOff>
      <xdr:row>28</xdr:row>
      <xdr:rowOff>190500</xdr:rowOff>
    </xdr:to>
    <xdr:sp>
      <xdr:nvSpPr>
        <xdr:cNvPr id="462" name="Line 462"/>
        <xdr:cNvSpPr>
          <a:spLocks/>
        </xdr:cNvSpPr>
      </xdr:nvSpPr>
      <xdr:spPr>
        <a:xfrm>
          <a:off x="6276975" y="5553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3" name="Line 464"/>
        <xdr:cNvSpPr>
          <a:spLocks/>
        </xdr:cNvSpPr>
      </xdr:nvSpPr>
      <xdr:spPr>
        <a:xfrm>
          <a:off x="5562600" y="1191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4" name="Line 465"/>
        <xdr:cNvSpPr>
          <a:spLocks/>
        </xdr:cNvSpPr>
      </xdr:nvSpPr>
      <xdr:spPr>
        <a:xfrm>
          <a:off x="5562600" y="1191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465" name="Line 466"/>
        <xdr:cNvSpPr>
          <a:spLocks/>
        </xdr:cNvSpPr>
      </xdr:nvSpPr>
      <xdr:spPr>
        <a:xfrm>
          <a:off x="2571750" y="1191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6" name="Line 467"/>
        <xdr:cNvSpPr>
          <a:spLocks/>
        </xdr:cNvSpPr>
      </xdr:nvSpPr>
      <xdr:spPr>
        <a:xfrm>
          <a:off x="5562600" y="1191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7" name="Line 468"/>
        <xdr:cNvSpPr>
          <a:spLocks/>
        </xdr:cNvSpPr>
      </xdr:nvSpPr>
      <xdr:spPr>
        <a:xfrm>
          <a:off x="5562600" y="1191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68" name="Line 469"/>
        <xdr:cNvSpPr>
          <a:spLocks/>
        </xdr:cNvSpPr>
      </xdr:nvSpPr>
      <xdr:spPr>
        <a:xfrm>
          <a:off x="5562600" y="1191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469" name="Line 470"/>
        <xdr:cNvSpPr>
          <a:spLocks/>
        </xdr:cNvSpPr>
      </xdr:nvSpPr>
      <xdr:spPr>
        <a:xfrm>
          <a:off x="2571750" y="1191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70" name="Line 471"/>
        <xdr:cNvSpPr>
          <a:spLocks/>
        </xdr:cNvSpPr>
      </xdr:nvSpPr>
      <xdr:spPr>
        <a:xfrm>
          <a:off x="5562600" y="1191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471" name="Line 472"/>
        <xdr:cNvSpPr>
          <a:spLocks/>
        </xdr:cNvSpPr>
      </xdr:nvSpPr>
      <xdr:spPr>
        <a:xfrm>
          <a:off x="2571750" y="1191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72" name="Line 473"/>
        <xdr:cNvSpPr>
          <a:spLocks/>
        </xdr:cNvSpPr>
      </xdr:nvSpPr>
      <xdr:spPr>
        <a:xfrm>
          <a:off x="5562600" y="7705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73" name="Line 474"/>
        <xdr:cNvSpPr>
          <a:spLocks/>
        </xdr:cNvSpPr>
      </xdr:nvSpPr>
      <xdr:spPr>
        <a:xfrm>
          <a:off x="5562600" y="7705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74" name="Line 475"/>
        <xdr:cNvSpPr>
          <a:spLocks/>
        </xdr:cNvSpPr>
      </xdr:nvSpPr>
      <xdr:spPr>
        <a:xfrm>
          <a:off x="2571750" y="7705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75" name="Line 476"/>
        <xdr:cNvSpPr>
          <a:spLocks/>
        </xdr:cNvSpPr>
      </xdr:nvSpPr>
      <xdr:spPr>
        <a:xfrm>
          <a:off x="5562600" y="7705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76" name="Line 477"/>
        <xdr:cNvSpPr>
          <a:spLocks/>
        </xdr:cNvSpPr>
      </xdr:nvSpPr>
      <xdr:spPr>
        <a:xfrm>
          <a:off x="2571750" y="7705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77" name="Line 478"/>
        <xdr:cNvSpPr>
          <a:spLocks/>
        </xdr:cNvSpPr>
      </xdr:nvSpPr>
      <xdr:spPr>
        <a:xfrm>
          <a:off x="5562600" y="8353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78" name="Line 479"/>
        <xdr:cNvSpPr>
          <a:spLocks/>
        </xdr:cNvSpPr>
      </xdr:nvSpPr>
      <xdr:spPr>
        <a:xfrm>
          <a:off x="5562600" y="8353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479" name="Line 480"/>
        <xdr:cNvSpPr>
          <a:spLocks/>
        </xdr:cNvSpPr>
      </xdr:nvSpPr>
      <xdr:spPr>
        <a:xfrm>
          <a:off x="2571750" y="8353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80" name="Line 481"/>
        <xdr:cNvSpPr>
          <a:spLocks/>
        </xdr:cNvSpPr>
      </xdr:nvSpPr>
      <xdr:spPr>
        <a:xfrm>
          <a:off x="5562600" y="8353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481" name="Line 482"/>
        <xdr:cNvSpPr>
          <a:spLocks/>
        </xdr:cNvSpPr>
      </xdr:nvSpPr>
      <xdr:spPr>
        <a:xfrm>
          <a:off x="2571750" y="8353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482" name="Line 483"/>
        <xdr:cNvSpPr>
          <a:spLocks/>
        </xdr:cNvSpPr>
      </xdr:nvSpPr>
      <xdr:spPr>
        <a:xfrm>
          <a:off x="5562600" y="900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483" name="Line 484"/>
        <xdr:cNvSpPr>
          <a:spLocks/>
        </xdr:cNvSpPr>
      </xdr:nvSpPr>
      <xdr:spPr>
        <a:xfrm>
          <a:off x="5562600" y="900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484" name="Line 485"/>
        <xdr:cNvSpPr>
          <a:spLocks/>
        </xdr:cNvSpPr>
      </xdr:nvSpPr>
      <xdr:spPr>
        <a:xfrm>
          <a:off x="2571750" y="900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485" name="Line 486"/>
        <xdr:cNvSpPr>
          <a:spLocks/>
        </xdr:cNvSpPr>
      </xdr:nvSpPr>
      <xdr:spPr>
        <a:xfrm>
          <a:off x="5562600" y="900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486" name="Line 487"/>
        <xdr:cNvSpPr>
          <a:spLocks/>
        </xdr:cNvSpPr>
      </xdr:nvSpPr>
      <xdr:spPr>
        <a:xfrm>
          <a:off x="2571750" y="900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487" name="Line 488"/>
        <xdr:cNvSpPr>
          <a:spLocks/>
        </xdr:cNvSpPr>
      </xdr:nvSpPr>
      <xdr:spPr>
        <a:xfrm>
          <a:off x="5562600" y="9648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488" name="Line 489"/>
        <xdr:cNvSpPr>
          <a:spLocks/>
        </xdr:cNvSpPr>
      </xdr:nvSpPr>
      <xdr:spPr>
        <a:xfrm>
          <a:off x="5562600" y="9648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2</xdr:col>
      <xdr:colOff>0</xdr:colOff>
      <xdr:row>54</xdr:row>
      <xdr:rowOff>0</xdr:rowOff>
    </xdr:to>
    <xdr:sp>
      <xdr:nvSpPr>
        <xdr:cNvPr id="489" name="Line 490"/>
        <xdr:cNvSpPr>
          <a:spLocks/>
        </xdr:cNvSpPr>
      </xdr:nvSpPr>
      <xdr:spPr>
        <a:xfrm>
          <a:off x="2571750" y="9648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490" name="Line 491"/>
        <xdr:cNvSpPr>
          <a:spLocks/>
        </xdr:cNvSpPr>
      </xdr:nvSpPr>
      <xdr:spPr>
        <a:xfrm>
          <a:off x="5562600" y="9648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2</xdr:col>
      <xdr:colOff>0</xdr:colOff>
      <xdr:row>54</xdr:row>
      <xdr:rowOff>0</xdr:rowOff>
    </xdr:to>
    <xdr:sp>
      <xdr:nvSpPr>
        <xdr:cNvPr id="491" name="Line 492"/>
        <xdr:cNvSpPr>
          <a:spLocks/>
        </xdr:cNvSpPr>
      </xdr:nvSpPr>
      <xdr:spPr>
        <a:xfrm>
          <a:off x="2571750" y="9648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492" name="Line 493"/>
        <xdr:cNvSpPr>
          <a:spLocks/>
        </xdr:cNvSpPr>
      </xdr:nvSpPr>
      <xdr:spPr>
        <a:xfrm>
          <a:off x="5562600" y="1045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493" name="Line 494"/>
        <xdr:cNvSpPr>
          <a:spLocks/>
        </xdr:cNvSpPr>
      </xdr:nvSpPr>
      <xdr:spPr>
        <a:xfrm>
          <a:off x="5562600" y="1045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494" name="Line 495"/>
        <xdr:cNvSpPr>
          <a:spLocks/>
        </xdr:cNvSpPr>
      </xdr:nvSpPr>
      <xdr:spPr>
        <a:xfrm>
          <a:off x="2571750" y="1045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495" name="Line 496"/>
        <xdr:cNvSpPr>
          <a:spLocks/>
        </xdr:cNvSpPr>
      </xdr:nvSpPr>
      <xdr:spPr>
        <a:xfrm>
          <a:off x="5562600" y="1045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496" name="Line 497"/>
        <xdr:cNvSpPr>
          <a:spLocks/>
        </xdr:cNvSpPr>
      </xdr:nvSpPr>
      <xdr:spPr>
        <a:xfrm>
          <a:off x="2571750" y="1045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161925</xdr:rowOff>
    </xdr:from>
    <xdr:to>
      <xdr:col>6</xdr:col>
      <xdr:colOff>0</xdr:colOff>
      <xdr:row>63</xdr:row>
      <xdr:rowOff>161925</xdr:rowOff>
    </xdr:to>
    <xdr:sp>
      <xdr:nvSpPr>
        <xdr:cNvPr id="497" name="Line 498"/>
        <xdr:cNvSpPr>
          <a:spLocks/>
        </xdr:cNvSpPr>
      </xdr:nvSpPr>
      <xdr:spPr>
        <a:xfrm>
          <a:off x="5562600" y="11268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161925</xdr:rowOff>
    </xdr:from>
    <xdr:to>
      <xdr:col>6</xdr:col>
      <xdr:colOff>0</xdr:colOff>
      <xdr:row>63</xdr:row>
      <xdr:rowOff>161925</xdr:rowOff>
    </xdr:to>
    <xdr:sp>
      <xdr:nvSpPr>
        <xdr:cNvPr id="498" name="Line 499"/>
        <xdr:cNvSpPr>
          <a:spLocks/>
        </xdr:cNvSpPr>
      </xdr:nvSpPr>
      <xdr:spPr>
        <a:xfrm>
          <a:off x="5562600" y="11268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161925</xdr:rowOff>
    </xdr:from>
    <xdr:to>
      <xdr:col>2</xdr:col>
      <xdr:colOff>0</xdr:colOff>
      <xdr:row>63</xdr:row>
      <xdr:rowOff>161925</xdr:rowOff>
    </xdr:to>
    <xdr:sp>
      <xdr:nvSpPr>
        <xdr:cNvPr id="499" name="Line 500"/>
        <xdr:cNvSpPr>
          <a:spLocks/>
        </xdr:cNvSpPr>
      </xdr:nvSpPr>
      <xdr:spPr>
        <a:xfrm>
          <a:off x="2571750" y="11268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161925</xdr:rowOff>
    </xdr:from>
    <xdr:to>
      <xdr:col>6</xdr:col>
      <xdr:colOff>0</xdr:colOff>
      <xdr:row>63</xdr:row>
      <xdr:rowOff>161925</xdr:rowOff>
    </xdr:to>
    <xdr:sp>
      <xdr:nvSpPr>
        <xdr:cNvPr id="500" name="Line 501"/>
        <xdr:cNvSpPr>
          <a:spLocks/>
        </xdr:cNvSpPr>
      </xdr:nvSpPr>
      <xdr:spPr>
        <a:xfrm>
          <a:off x="5562600" y="11268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161925</xdr:rowOff>
    </xdr:from>
    <xdr:to>
      <xdr:col>2</xdr:col>
      <xdr:colOff>0</xdr:colOff>
      <xdr:row>63</xdr:row>
      <xdr:rowOff>161925</xdr:rowOff>
    </xdr:to>
    <xdr:sp>
      <xdr:nvSpPr>
        <xdr:cNvPr id="501" name="Line 502"/>
        <xdr:cNvSpPr>
          <a:spLocks/>
        </xdr:cNvSpPr>
      </xdr:nvSpPr>
      <xdr:spPr>
        <a:xfrm>
          <a:off x="2571750" y="11268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502" name="Line 503"/>
        <xdr:cNvSpPr>
          <a:spLocks/>
        </xdr:cNvSpPr>
      </xdr:nvSpPr>
      <xdr:spPr>
        <a:xfrm>
          <a:off x="556260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503" name="Line 504"/>
        <xdr:cNvSpPr>
          <a:spLocks/>
        </xdr:cNvSpPr>
      </xdr:nvSpPr>
      <xdr:spPr>
        <a:xfrm>
          <a:off x="556260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04" name="Line 505"/>
        <xdr:cNvSpPr>
          <a:spLocks/>
        </xdr:cNvSpPr>
      </xdr:nvSpPr>
      <xdr:spPr>
        <a:xfrm>
          <a:off x="257175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505" name="Line 506"/>
        <xdr:cNvSpPr>
          <a:spLocks/>
        </xdr:cNvSpPr>
      </xdr:nvSpPr>
      <xdr:spPr>
        <a:xfrm>
          <a:off x="556260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06" name="Line 507"/>
        <xdr:cNvSpPr>
          <a:spLocks/>
        </xdr:cNvSpPr>
      </xdr:nvSpPr>
      <xdr:spPr>
        <a:xfrm>
          <a:off x="257175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507" name="Line 508"/>
        <xdr:cNvSpPr>
          <a:spLocks/>
        </xdr:cNvSpPr>
      </xdr:nvSpPr>
      <xdr:spPr>
        <a:xfrm>
          <a:off x="556260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508" name="Line 509"/>
        <xdr:cNvSpPr>
          <a:spLocks/>
        </xdr:cNvSpPr>
      </xdr:nvSpPr>
      <xdr:spPr>
        <a:xfrm>
          <a:off x="556260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09" name="Line 510"/>
        <xdr:cNvSpPr>
          <a:spLocks/>
        </xdr:cNvSpPr>
      </xdr:nvSpPr>
      <xdr:spPr>
        <a:xfrm>
          <a:off x="257175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510" name="Line 511"/>
        <xdr:cNvSpPr>
          <a:spLocks/>
        </xdr:cNvSpPr>
      </xdr:nvSpPr>
      <xdr:spPr>
        <a:xfrm>
          <a:off x="556260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11" name="Line 512"/>
        <xdr:cNvSpPr>
          <a:spLocks/>
        </xdr:cNvSpPr>
      </xdr:nvSpPr>
      <xdr:spPr>
        <a:xfrm>
          <a:off x="257175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512" name="Line 513"/>
        <xdr:cNvSpPr>
          <a:spLocks/>
        </xdr:cNvSpPr>
      </xdr:nvSpPr>
      <xdr:spPr>
        <a:xfrm>
          <a:off x="556260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513" name="Line 514"/>
        <xdr:cNvSpPr>
          <a:spLocks/>
        </xdr:cNvSpPr>
      </xdr:nvSpPr>
      <xdr:spPr>
        <a:xfrm>
          <a:off x="556260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14" name="Line 515"/>
        <xdr:cNvSpPr>
          <a:spLocks/>
        </xdr:cNvSpPr>
      </xdr:nvSpPr>
      <xdr:spPr>
        <a:xfrm>
          <a:off x="257175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515" name="Line 516"/>
        <xdr:cNvSpPr>
          <a:spLocks/>
        </xdr:cNvSpPr>
      </xdr:nvSpPr>
      <xdr:spPr>
        <a:xfrm>
          <a:off x="556260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16" name="Line 517"/>
        <xdr:cNvSpPr>
          <a:spLocks/>
        </xdr:cNvSpPr>
      </xdr:nvSpPr>
      <xdr:spPr>
        <a:xfrm>
          <a:off x="2571750" y="1175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161925</xdr:rowOff>
    </xdr:from>
    <xdr:to>
      <xdr:col>7</xdr:col>
      <xdr:colOff>0</xdr:colOff>
      <xdr:row>63</xdr:row>
      <xdr:rowOff>161925</xdr:rowOff>
    </xdr:to>
    <xdr:sp>
      <xdr:nvSpPr>
        <xdr:cNvPr id="517" name="Line 518"/>
        <xdr:cNvSpPr>
          <a:spLocks/>
        </xdr:cNvSpPr>
      </xdr:nvSpPr>
      <xdr:spPr>
        <a:xfrm>
          <a:off x="6276975" y="11268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161925</xdr:rowOff>
    </xdr:from>
    <xdr:to>
      <xdr:col>7</xdr:col>
      <xdr:colOff>0</xdr:colOff>
      <xdr:row>63</xdr:row>
      <xdr:rowOff>161925</xdr:rowOff>
    </xdr:to>
    <xdr:sp>
      <xdr:nvSpPr>
        <xdr:cNvPr id="518" name="Line 519"/>
        <xdr:cNvSpPr>
          <a:spLocks/>
        </xdr:cNvSpPr>
      </xdr:nvSpPr>
      <xdr:spPr>
        <a:xfrm>
          <a:off x="6276975" y="11268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161925</xdr:rowOff>
    </xdr:from>
    <xdr:to>
      <xdr:col>7</xdr:col>
      <xdr:colOff>0</xdr:colOff>
      <xdr:row>63</xdr:row>
      <xdr:rowOff>161925</xdr:rowOff>
    </xdr:to>
    <xdr:sp>
      <xdr:nvSpPr>
        <xdr:cNvPr id="519" name="Line 520"/>
        <xdr:cNvSpPr>
          <a:spLocks/>
        </xdr:cNvSpPr>
      </xdr:nvSpPr>
      <xdr:spPr>
        <a:xfrm>
          <a:off x="6276975" y="11268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20" name="Line 521"/>
        <xdr:cNvSpPr>
          <a:spLocks/>
        </xdr:cNvSpPr>
      </xdr:nvSpPr>
      <xdr:spPr>
        <a:xfrm>
          <a:off x="5562600" y="7705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21" name="Line 522"/>
        <xdr:cNvSpPr>
          <a:spLocks/>
        </xdr:cNvSpPr>
      </xdr:nvSpPr>
      <xdr:spPr>
        <a:xfrm>
          <a:off x="5562600" y="7705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22" name="Line 523"/>
        <xdr:cNvSpPr>
          <a:spLocks/>
        </xdr:cNvSpPr>
      </xdr:nvSpPr>
      <xdr:spPr>
        <a:xfrm>
          <a:off x="2571750" y="7705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23" name="Line 524"/>
        <xdr:cNvSpPr>
          <a:spLocks/>
        </xdr:cNvSpPr>
      </xdr:nvSpPr>
      <xdr:spPr>
        <a:xfrm>
          <a:off x="5562600" y="7705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24" name="Line 525"/>
        <xdr:cNvSpPr>
          <a:spLocks/>
        </xdr:cNvSpPr>
      </xdr:nvSpPr>
      <xdr:spPr>
        <a:xfrm>
          <a:off x="2571750" y="7705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/>
  <dimension ref="A1:G44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40.7109375" style="71" customWidth="1"/>
    <col min="2" max="4" width="9.7109375" style="71" customWidth="1"/>
    <col min="5" max="5" width="6.7109375" style="78" customWidth="1"/>
    <col min="6" max="6" width="0.2890625" style="79" customWidth="1"/>
    <col min="7" max="7" width="10.7109375" style="80" customWidth="1"/>
    <col min="8" max="16384" width="9.140625" style="71" customWidth="1"/>
  </cols>
  <sheetData>
    <row r="1" spans="1:7" ht="23.25" customHeight="1">
      <c r="A1" s="1" t="s">
        <v>0</v>
      </c>
      <c r="B1" s="65"/>
      <c r="C1" s="66"/>
      <c r="D1" s="67"/>
      <c r="E1" s="68"/>
      <c r="F1" s="69"/>
      <c r="G1" s="70"/>
    </row>
    <row r="2" spans="3:7" ht="11.25" customHeight="1">
      <c r="C2" s="72"/>
      <c r="D2" s="72"/>
      <c r="E2" s="73"/>
      <c r="F2" s="74"/>
      <c r="G2" s="72"/>
    </row>
    <row r="3" spans="3:7" ht="12.75" customHeight="1">
      <c r="C3" s="202"/>
      <c r="D3" s="202"/>
      <c r="E3" s="202"/>
      <c r="F3" s="75"/>
      <c r="G3" s="76"/>
    </row>
    <row r="4" ht="13.5" customHeight="1">
      <c r="C4" s="77"/>
    </row>
    <row r="5" ht="18" customHeight="1">
      <c r="A5" s="5" t="s">
        <v>25</v>
      </c>
    </row>
    <row r="6" spans="1:7" s="83" customFormat="1" ht="12" customHeight="1">
      <c r="A6" s="33"/>
      <c r="B6" s="34"/>
      <c r="C6" s="35"/>
      <c r="D6" s="36"/>
      <c r="E6" s="81"/>
      <c r="F6" s="82"/>
      <c r="G6" s="37" t="s">
        <v>1</v>
      </c>
    </row>
    <row r="7" spans="1:7" s="83" customFormat="1" ht="12" customHeight="1">
      <c r="A7" s="205"/>
      <c r="B7" s="84" t="s">
        <v>10</v>
      </c>
      <c r="C7" s="84" t="s">
        <v>26</v>
      </c>
      <c r="D7" s="203" t="s">
        <v>27</v>
      </c>
      <c r="E7" s="204"/>
      <c r="F7" s="85"/>
      <c r="G7" s="39" t="s">
        <v>56</v>
      </c>
    </row>
    <row r="8" spans="1:7" s="83" customFormat="1" ht="12" customHeight="1">
      <c r="A8" s="206"/>
      <c r="B8" s="86"/>
      <c r="C8" s="87" t="s">
        <v>57</v>
      </c>
      <c r="D8" s="88" t="s">
        <v>28</v>
      </c>
      <c r="E8" s="89" t="s">
        <v>29</v>
      </c>
      <c r="F8" s="90"/>
      <c r="G8" s="91"/>
    </row>
    <row r="9" spans="1:7" s="92" customFormat="1" ht="16.5" customHeight="1">
      <c r="A9" s="40" t="s">
        <v>30</v>
      </c>
      <c r="B9" s="41">
        <v>2433</v>
      </c>
      <c r="C9" s="41">
        <v>2149</v>
      </c>
      <c r="D9" s="41">
        <f>IF(AND(B9&lt;=0,C9&lt;=0),ABS(B9)-ABS(C9),B9-C9)</f>
        <v>284</v>
      </c>
      <c r="E9" s="42">
        <f>IF(C9=0,0,IF(ABS(D9)*100/ABS(C9)&gt;99.9," ",IF(ABS(D9)*100/ABS(C9)&lt;0.05,0,IF(D9&gt;=0,ABS(D9)*100/ABS(C9),((B9-C9)*100)/C9))))</f>
        <v>13.215449046067938</v>
      </c>
      <c r="F9" s="43"/>
      <c r="G9" s="41">
        <v>1146</v>
      </c>
    </row>
    <row r="10" spans="1:7" s="83" customFormat="1" ht="16.5" customHeight="1">
      <c r="A10" s="44" t="s">
        <v>31</v>
      </c>
      <c r="B10" s="41"/>
      <c r="C10" s="41"/>
      <c r="D10" s="41"/>
      <c r="E10" s="42"/>
      <c r="F10" s="42"/>
      <c r="G10" s="41"/>
    </row>
    <row r="11" spans="1:7" s="83" customFormat="1" ht="15" customHeight="1">
      <c r="A11" s="45" t="s">
        <v>32</v>
      </c>
      <c r="B11" s="41">
        <v>46</v>
      </c>
      <c r="C11" s="41">
        <v>38</v>
      </c>
      <c r="D11" s="41">
        <f aca="true" t="shared" si="0" ref="D11:D25">IF(AND(B11&lt;=0,C11&lt;=0),ABS(B11)-ABS(C11),B11-C11)</f>
        <v>8</v>
      </c>
      <c r="E11" s="42">
        <f aca="true" t="shared" si="1" ref="E11:E25">IF(C11=0,0,IF(ABS(D11)*100/ABS(C11)&gt;99.9," ",IF(ABS(D11)*100/ABS(C11)&lt;0.05,0,IF(D11&gt;=0,ABS(D11)*100/ABS(C11),((B11-C11)*100)/C11))))</f>
        <v>21.05263157894737</v>
      </c>
      <c r="F11" s="43"/>
      <c r="G11" s="41">
        <v>27</v>
      </c>
    </row>
    <row r="12" spans="1:7" s="83" customFormat="1" ht="16.5" customHeight="1">
      <c r="A12" s="40" t="s">
        <v>33</v>
      </c>
      <c r="B12" s="41">
        <v>1627</v>
      </c>
      <c r="C12" s="41">
        <v>1675</v>
      </c>
      <c r="D12" s="41">
        <f t="shared" si="0"/>
        <v>-48</v>
      </c>
      <c r="E12" s="42">
        <f t="shared" si="1"/>
        <v>-2.8656716417910446</v>
      </c>
      <c r="F12" s="43"/>
      <c r="G12" s="41">
        <v>798</v>
      </c>
    </row>
    <row r="13" spans="1:7" s="83" customFormat="1" ht="16.5" customHeight="1">
      <c r="A13" s="40" t="s">
        <v>34</v>
      </c>
      <c r="B13" s="41">
        <v>440</v>
      </c>
      <c r="C13" s="41">
        <v>502</v>
      </c>
      <c r="D13" s="41">
        <f t="shared" si="0"/>
        <v>-62</v>
      </c>
      <c r="E13" s="42">
        <f t="shared" si="1"/>
        <v>-12.350597609561753</v>
      </c>
      <c r="F13" s="43"/>
      <c r="G13" s="41">
        <v>352</v>
      </c>
    </row>
    <row r="14" spans="1:7" s="83" customFormat="1" ht="16.5" customHeight="1">
      <c r="A14" s="40" t="s">
        <v>35</v>
      </c>
      <c r="B14" s="41">
        <v>101</v>
      </c>
      <c r="C14" s="41">
        <v>95</v>
      </c>
      <c r="D14" s="41">
        <f t="shared" si="0"/>
        <v>6</v>
      </c>
      <c r="E14" s="42">
        <f t="shared" si="1"/>
        <v>6.315789473684211</v>
      </c>
      <c r="F14" s="43"/>
      <c r="G14" s="41">
        <v>0</v>
      </c>
    </row>
    <row r="15" spans="1:7" s="83" customFormat="1" ht="16.5" customHeight="1">
      <c r="A15" s="40" t="s">
        <v>36</v>
      </c>
      <c r="B15" s="41">
        <v>40</v>
      </c>
      <c r="C15" s="41">
        <v>30</v>
      </c>
      <c r="D15" s="41">
        <f t="shared" si="0"/>
        <v>10</v>
      </c>
      <c r="E15" s="42">
        <f t="shared" si="1"/>
        <v>33.333333333333336</v>
      </c>
      <c r="F15" s="43"/>
      <c r="G15" s="41">
        <v>12</v>
      </c>
    </row>
    <row r="16" spans="1:7" s="83" customFormat="1" ht="16.5" customHeight="1">
      <c r="A16" s="46" t="s">
        <v>9</v>
      </c>
      <c r="B16" s="47">
        <f>SUM(B9:B15)</f>
        <v>4687</v>
      </c>
      <c r="C16" s="47">
        <f>SUM(C9:C15)</f>
        <v>4489</v>
      </c>
      <c r="D16" s="47">
        <f t="shared" si="0"/>
        <v>198</v>
      </c>
      <c r="E16" s="48">
        <f t="shared" si="1"/>
        <v>4.4107819113388285</v>
      </c>
      <c r="F16" s="49"/>
      <c r="G16" s="47">
        <f>SUM(G9:G15)</f>
        <v>2335</v>
      </c>
    </row>
    <row r="17" spans="1:7" s="83" customFormat="1" ht="16.5" customHeight="1">
      <c r="A17" s="45" t="s">
        <v>37</v>
      </c>
      <c r="B17" s="41">
        <v>-1431</v>
      </c>
      <c r="C17" s="41">
        <v>-1385</v>
      </c>
      <c r="D17" s="41">
        <f t="shared" si="0"/>
        <v>46</v>
      </c>
      <c r="E17" s="42">
        <f t="shared" si="1"/>
        <v>3.32129963898917</v>
      </c>
      <c r="F17" s="43"/>
      <c r="G17" s="41">
        <v>-667</v>
      </c>
    </row>
    <row r="18" spans="1:7" s="93" customFormat="1" ht="16.5" customHeight="1">
      <c r="A18" s="45" t="s">
        <v>38</v>
      </c>
      <c r="B18" s="41">
        <v>-725</v>
      </c>
      <c r="C18" s="41">
        <v>-747</v>
      </c>
      <c r="D18" s="41">
        <f t="shared" si="0"/>
        <v>-22</v>
      </c>
      <c r="E18" s="42">
        <f t="shared" si="1"/>
        <v>-2.9451137884872827</v>
      </c>
      <c r="F18" s="43"/>
      <c r="G18" s="41">
        <v>-370</v>
      </c>
    </row>
    <row r="19" spans="1:7" s="83" customFormat="1" ht="16.5" customHeight="1">
      <c r="A19" s="50" t="s">
        <v>39</v>
      </c>
      <c r="B19" s="41">
        <v>-191</v>
      </c>
      <c r="C19" s="41">
        <v>-194</v>
      </c>
      <c r="D19" s="41">
        <f t="shared" si="0"/>
        <v>-3</v>
      </c>
      <c r="E19" s="42">
        <f t="shared" si="1"/>
        <v>-1.5463917525773196</v>
      </c>
      <c r="F19" s="43"/>
      <c r="G19" s="41">
        <v>-112</v>
      </c>
    </row>
    <row r="20" spans="1:7" s="83" customFormat="1" ht="16.5" customHeight="1">
      <c r="A20" s="46" t="s">
        <v>14</v>
      </c>
      <c r="B20" s="47">
        <f>SUM(B17:B19)</f>
        <v>-2347</v>
      </c>
      <c r="C20" s="47">
        <f>SUM(C17:C19)</f>
        <v>-2326</v>
      </c>
      <c r="D20" s="47">
        <f t="shared" si="0"/>
        <v>21</v>
      </c>
      <c r="E20" s="48">
        <f t="shared" si="1"/>
        <v>0.9028374892519346</v>
      </c>
      <c r="F20" s="49"/>
      <c r="G20" s="47">
        <f>SUM(G17:G19)</f>
        <v>-1149</v>
      </c>
    </row>
    <row r="21" spans="1:7" s="83" customFormat="1" ht="16.5" customHeight="1">
      <c r="A21" s="51" t="s">
        <v>15</v>
      </c>
      <c r="B21" s="47">
        <f>+B16+B20</f>
        <v>2340</v>
      </c>
      <c r="C21" s="47">
        <f>+C16+C20</f>
        <v>2163</v>
      </c>
      <c r="D21" s="47">
        <f t="shared" si="0"/>
        <v>177</v>
      </c>
      <c r="E21" s="48">
        <f t="shared" si="1"/>
        <v>8.183079056865465</v>
      </c>
      <c r="F21" s="49"/>
      <c r="G21" s="47">
        <f>+G16+G20</f>
        <v>1186</v>
      </c>
    </row>
    <row r="22" spans="1:7" s="83" customFormat="1" ht="16.5" customHeight="1">
      <c r="A22" s="45" t="s">
        <v>40</v>
      </c>
      <c r="B22" s="41">
        <v>0</v>
      </c>
      <c r="C22" s="41">
        <v>0</v>
      </c>
      <c r="D22" s="41">
        <f t="shared" si="0"/>
        <v>0</v>
      </c>
      <c r="E22" s="42">
        <f t="shared" si="1"/>
        <v>0</v>
      </c>
      <c r="F22" s="43"/>
      <c r="G22" s="41">
        <v>0</v>
      </c>
    </row>
    <row r="23" spans="1:7" s="83" customFormat="1" ht="16.5" customHeight="1">
      <c r="A23" s="45" t="s">
        <v>41</v>
      </c>
      <c r="B23" s="41">
        <v>-92</v>
      </c>
      <c r="C23" s="41">
        <v>-70</v>
      </c>
      <c r="D23" s="41">
        <f t="shared" si="0"/>
        <v>22</v>
      </c>
      <c r="E23" s="42">
        <f t="shared" si="1"/>
        <v>31.428571428571427</v>
      </c>
      <c r="F23" s="43"/>
      <c r="G23" s="41">
        <v>-34</v>
      </c>
    </row>
    <row r="24" spans="1:7" s="83" customFormat="1" ht="16.5" customHeight="1">
      <c r="A24" s="40" t="s">
        <v>42</v>
      </c>
      <c r="B24" s="41">
        <v>-326</v>
      </c>
      <c r="C24" s="41">
        <v>-297</v>
      </c>
      <c r="D24" s="41">
        <f t="shared" si="0"/>
        <v>29</v>
      </c>
      <c r="E24" s="42">
        <f t="shared" si="1"/>
        <v>9.764309764309765</v>
      </c>
      <c r="F24" s="43"/>
      <c r="G24" s="41">
        <v>-189</v>
      </c>
    </row>
    <row r="25" spans="1:7" s="83" customFormat="1" ht="16.5" customHeight="1">
      <c r="A25" s="40" t="s">
        <v>43</v>
      </c>
      <c r="B25" s="41">
        <v>-2</v>
      </c>
      <c r="C25" s="41">
        <v>3</v>
      </c>
      <c r="D25" s="41">
        <f t="shared" si="0"/>
        <v>-5</v>
      </c>
      <c r="E25" s="42" t="str">
        <f t="shared" si="1"/>
        <v> </v>
      </c>
      <c r="F25" s="43"/>
      <c r="G25" s="41">
        <v>2</v>
      </c>
    </row>
    <row r="26" spans="1:7" s="83" customFormat="1" ht="16.5" customHeight="1">
      <c r="A26" s="52" t="s">
        <v>44</v>
      </c>
      <c r="B26" s="41"/>
      <c r="C26" s="41"/>
      <c r="D26" s="41"/>
      <c r="E26" s="42"/>
      <c r="F26" s="43"/>
      <c r="G26" s="41"/>
    </row>
    <row r="27" spans="1:7" s="83" customFormat="1" ht="15" customHeight="1">
      <c r="A27" s="45" t="s">
        <v>45</v>
      </c>
      <c r="B27" s="41">
        <v>35</v>
      </c>
      <c r="C27" s="41">
        <v>4</v>
      </c>
      <c r="D27" s="41">
        <f>IF(AND(B27&lt;=0,C27&lt;=0),ABS(B27)-ABS(C27),B27-C27)</f>
        <v>31</v>
      </c>
      <c r="E27" s="42" t="str">
        <f>IF(C27=0,0,IF(ABS(D27)*100/ABS(C27)&gt;99.9," ",IF(ABS(D27)*100/ABS(C27)&lt;0.05,0,IF(D27&gt;=0,ABS(D27)*100/ABS(C27),((B27-C27)*100)/C27))))</f>
        <v> </v>
      </c>
      <c r="F27" s="43"/>
      <c r="G27" s="41">
        <v>1</v>
      </c>
    </row>
    <row r="28" spans="1:7" s="83" customFormat="1" ht="16.5" customHeight="1">
      <c r="A28" s="51" t="s">
        <v>16</v>
      </c>
      <c r="B28" s="47">
        <f>SUM(B21:B27)</f>
        <v>1955</v>
      </c>
      <c r="C28" s="47">
        <f>SUM(C21:C27)</f>
        <v>1803</v>
      </c>
      <c r="D28" s="47">
        <f>IF(AND(B28&lt;=0,C28&lt;=0),ABS(B28)-ABS(C28),B28-C28)</f>
        <v>152</v>
      </c>
      <c r="E28" s="48">
        <f>IF(C28=0,0,IF(ABS(D28)*100/ABS(C28)&gt;99.9," ",IF(ABS(D28)*100/ABS(C28)&lt;0.05,0,IF(D28&gt;=0,ABS(D28)*100/ABS(C28),((B28-C28)*100)/C28))))</f>
        <v>8.430393788130893</v>
      </c>
      <c r="F28" s="49"/>
      <c r="G28" s="47">
        <f>SUM(G21:G27)</f>
        <v>966</v>
      </c>
    </row>
    <row r="29" spans="1:7" s="83" customFormat="1" ht="16.5" customHeight="1">
      <c r="A29" s="45" t="s">
        <v>46</v>
      </c>
      <c r="B29" s="41">
        <v>-697</v>
      </c>
      <c r="C29" s="41">
        <v>-643</v>
      </c>
      <c r="D29" s="41">
        <f>IF(AND(B29&lt;=0,C29&lt;=0),ABS(B29)-ABS(C29),B29-C29)</f>
        <v>54</v>
      </c>
      <c r="E29" s="42">
        <f>IF(C29=0,0,IF(ABS(D29)*100/ABS(C29)&gt;99.9," ",IF(ABS(D29)*100/ABS(C29)&lt;0.05,0,IF(D29&gt;=0,ABS(D29)*100/ABS(C29),((B29-C29)*100)/C29))))</f>
        <v>8.398133748055988</v>
      </c>
      <c r="F29" s="43"/>
      <c r="G29" s="41">
        <v>-321</v>
      </c>
    </row>
    <row r="30" spans="1:7" s="83" customFormat="1" ht="16.5" customHeight="1">
      <c r="A30" s="45" t="s">
        <v>47</v>
      </c>
      <c r="B30" s="41">
        <v>-14</v>
      </c>
      <c r="C30" s="41">
        <v>0</v>
      </c>
      <c r="D30" s="41">
        <f>IF(AND(B30&lt;=0,C30&lt;=0),ABS(B30)-ABS(C30),B30-C30)</f>
        <v>14</v>
      </c>
      <c r="E30" s="42">
        <f>IF(C30=0,0,IF(ABS(D30)*100/ABS(C30)&gt;99.9," ",IF(ABS(D30)*100/ABS(C30)&lt;0.05,0,IF(D30&gt;=0,ABS(D30)*100/ABS(C30),((B30-C30)*100)/C30))))</f>
        <v>0</v>
      </c>
      <c r="F30" s="43"/>
      <c r="G30" s="41">
        <v>0</v>
      </c>
    </row>
    <row r="31" spans="1:7" s="83" customFormat="1" ht="16.5" customHeight="1">
      <c r="A31" s="45" t="s">
        <v>48</v>
      </c>
      <c r="B31" s="41"/>
      <c r="C31" s="41"/>
      <c r="D31" s="41"/>
      <c r="E31" s="42"/>
      <c r="F31" s="43"/>
      <c r="G31" s="41"/>
    </row>
    <row r="32" spans="1:7" s="83" customFormat="1" ht="15" customHeight="1">
      <c r="A32" s="45" t="s">
        <v>49</v>
      </c>
      <c r="B32" s="41">
        <v>-100</v>
      </c>
      <c r="C32" s="41">
        <v>0</v>
      </c>
      <c r="D32" s="41">
        <f>IF(AND(B32&lt;=0,C32&lt;=0),ABS(B32)-ABS(C32),B32-C32)</f>
        <v>100</v>
      </c>
      <c r="E32" s="42">
        <f>IF(C32=0,0,IF(ABS(D32)*100/ABS(C32)&gt;99.9," ",IF(ABS(D32)*100/ABS(C32)&lt;0.05,0,IF(D32&gt;=0,ABS(D32)*100/ABS(C32),((B32-C32)*100)/C32))))</f>
        <v>0</v>
      </c>
      <c r="F32" s="43"/>
      <c r="G32" s="41">
        <v>0</v>
      </c>
    </row>
    <row r="33" spans="1:7" s="83" customFormat="1" ht="16.5" customHeight="1">
      <c r="A33" s="45" t="s">
        <v>50</v>
      </c>
      <c r="B33" s="41"/>
      <c r="C33" s="41"/>
      <c r="D33" s="41"/>
      <c r="E33" s="42"/>
      <c r="F33" s="43"/>
      <c r="G33" s="41"/>
    </row>
    <row r="34" spans="1:7" s="83" customFormat="1" ht="15" customHeight="1">
      <c r="A34" s="45" t="s">
        <v>49</v>
      </c>
      <c r="B34" s="41">
        <v>2891</v>
      </c>
      <c r="C34" s="41">
        <v>137</v>
      </c>
      <c r="D34" s="41">
        <f>IF(AND(B34&lt;=0,C34&lt;=0),ABS(B34)-ABS(C34),B34-C34)</f>
        <v>2754</v>
      </c>
      <c r="E34" s="42" t="str">
        <f>IF(C34=0,0,IF(ABS(D34)*100/ABS(C34)&gt;99.9," ",IF(ABS(D34)*100/ABS(C34)&lt;0.05,0,IF(D34&gt;=0,ABS(D34)*100/ABS(C34),((B34-C34)*100)/C34))))</f>
        <v> </v>
      </c>
      <c r="F34" s="43"/>
      <c r="G34" s="41">
        <v>130</v>
      </c>
    </row>
    <row r="35" spans="1:7" s="83" customFormat="1" ht="16.5" customHeight="1">
      <c r="A35" s="45" t="s">
        <v>51</v>
      </c>
      <c r="B35" s="41">
        <v>-33</v>
      </c>
      <c r="C35" s="41">
        <v>-44</v>
      </c>
      <c r="D35" s="41">
        <f>IF(AND(B35&lt;=0,C35&lt;=0),ABS(B35)-ABS(C35),B35-C35)</f>
        <v>-11</v>
      </c>
      <c r="E35" s="42">
        <f>IF(C35=0,0,IF(ABS(D35)*100/ABS(C35)&gt;99.9," ",IF(ABS(D35)*100/ABS(C35)&lt;0.05,0,IF(D35&gt;=0,ABS(D35)*100/ABS(C35),((B35-C35)*100)/C35))))</f>
        <v>-25</v>
      </c>
      <c r="F35" s="43"/>
      <c r="G35" s="41">
        <v>-24</v>
      </c>
    </row>
    <row r="36" spans="1:7" s="83" customFormat="1" ht="4.5" customHeight="1">
      <c r="A36" s="45"/>
      <c r="B36" s="47"/>
      <c r="C36" s="41"/>
      <c r="D36" s="41"/>
      <c r="E36" s="53"/>
      <c r="F36" s="43"/>
      <c r="G36" s="41"/>
    </row>
    <row r="37" spans="1:7" s="83" customFormat="1" ht="15" customHeight="1">
      <c r="A37" s="54" t="s">
        <v>52</v>
      </c>
      <c r="B37" s="55">
        <f>SUM(B28:B35)</f>
        <v>4002</v>
      </c>
      <c r="C37" s="55">
        <f>SUM(C28:C35)</f>
        <v>1253</v>
      </c>
      <c r="D37" s="56">
        <f>IF(AND(B37&lt;=0,C37&lt;=0),ABS(B37)-ABS(C37),B37-C37)</f>
        <v>2749</v>
      </c>
      <c r="E37" s="57" t="str">
        <f>IF(C37=0,0,IF(ABS(D37)*100/ABS(C37)&gt;99.9," ",IF(ABS(D37)*100/ABS(C37)&lt;0.05,0,IF(D37&gt;=0,ABS(D37)*100/ABS(C37),((B37-C37)*100)/C37))))</f>
        <v> </v>
      </c>
      <c r="F37" s="49"/>
      <c r="G37" s="55">
        <f>SUM(G28:G35)</f>
        <v>751</v>
      </c>
    </row>
    <row r="38" spans="1:7" s="83" customFormat="1" ht="6" customHeight="1">
      <c r="A38" s="58"/>
      <c r="B38" s="58"/>
      <c r="C38" s="58"/>
      <c r="D38" s="58"/>
      <c r="E38" s="59"/>
      <c r="F38" s="60"/>
      <c r="G38" s="58"/>
    </row>
    <row r="39" spans="1:7" s="83" customFormat="1" ht="15" customHeight="1">
      <c r="A39" s="61" t="s">
        <v>53</v>
      </c>
      <c r="B39" s="62">
        <v>0.3300208771392663</v>
      </c>
      <c r="C39" s="62"/>
      <c r="D39" s="63" t="s">
        <v>54</v>
      </c>
      <c r="E39" s="49" t="s">
        <v>13</v>
      </c>
      <c r="F39" s="49"/>
      <c r="G39" s="62">
        <v>0.11615519381931655</v>
      </c>
    </row>
    <row r="40" spans="1:7" s="83" customFormat="1" ht="3" customHeight="1">
      <c r="A40" s="64"/>
      <c r="B40" s="62"/>
      <c r="C40" s="62"/>
      <c r="D40" s="64"/>
      <c r="E40" s="60"/>
      <c r="F40" s="60"/>
      <c r="G40" s="62"/>
    </row>
    <row r="41" spans="1:7" s="83" customFormat="1" ht="15" customHeight="1">
      <c r="A41" s="61" t="s">
        <v>55</v>
      </c>
      <c r="B41" s="62">
        <v>0.33001734776300656</v>
      </c>
      <c r="C41" s="62"/>
      <c r="D41" s="63" t="s">
        <v>13</v>
      </c>
      <c r="E41" s="49" t="s">
        <v>13</v>
      </c>
      <c r="F41" s="49"/>
      <c r="G41" s="62">
        <v>0.11615519381931655</v>
      </c>
    </row>
    <row r="42" spans="1:7" ht="24.75" customHeight="1">
      <c r="A42" s="207" t="s">
        <v>58</v>
      </c>
      <c r="B42" s="207"/>
      <c r="C42" s="207"/>
      <c r="D42" s="207"/>
      <c r="E42" s="207"/>
      <c r="F42" s="207"/>
      <c r="G42" s="207"/>
    </row>
    <row r="43" spans="1:7" ht="15.75" customHeight="1">
      <c r="A43" s="94" t="s">
        <v>59</v>
      </c>
      <c r="B43" s="94"/>
      <c r="C43" s="94"/>
      <c r="D43" s="94"/>
      <c r="E43" s="94"/>
      <c r="F43" s="94"/>
      <c r="G43" s="94"/>
    </row>
    <row r="44" spans="1:7" ht="1.5" customHeight="1">
      <c r="A44" s="95"/>
      <c r="B44" s="95"/>
      <c r="C44" s="95"/>
      <c r="D44" s="95"/>
      <c r="E44" s="95"/>
      <c r="F44" s="95"/>
      <c r="G44" s="95"/>
    </row>
  </sheetData>
  <mergeCells count="4">
    <mergeCell ref="C3:E3"/>
    <mergeCell ref="D7:E7"/>
    <mergeCell ref="A7:A8"/>
    <mergeCell ref="A42:G42"/>
  </mergeCells>
  <printOptions/>
  <pageMargins left="0.75" right="0.75" top="1" bottom="1" header="0.5" footer="0.5"/>
  <pageSetup horizontalDpi="600" verticalDpi="600" orientation="portrait" paperSize="9" scale="82" r:id="rId2"/>
  <ignoredErrors>
    <ignoredError sqref="D9 D16:D29 D11:D15 D30:D31 B16:B29 C32:C36 G32:G37 G16:G31 G38:G40 C16:C31 D32:D37 E3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6"/>
  <dimension ref="A1:G40"/>
  <sheetViews>
    <sheetView showGridLines="0" zoomScaleSheetLayoutView="100" workbookViewId="0" topLeftCell="A1">
      <selection activeCell="A4" sqref="A4"/>
    </sheetView>
  </sheetViews>
  <sheetFormatPr defaultColWidth="9.140625" defaultRowHeight="12.75"/>
  <cols>
    <col min="1" max="1" width="34.7109375" style="104" customWidth="1"/>
    <col min="2" max="7" width="8.7109375" style="104" customWidth="1"/>
    <col min="8" max="16384" width="9.140625" style="104" customWidth="1"/>
  </cols>
  <sheetData>
    <row r="1" ht="20.25">
      <c r="A1" s="1" t="s">
        <v>0</v>
      </c>
    </row>
    <row r="2" spans="1:7" s="71" customFormat="1" ht="19.5" customHeight="1">
      <c r="A2" s="170"/>
      <c r="B2" s="72"/>
      <c r="C2" s="72"/>
      <c r="E2" s="148"/>
      <c r="F2" s="72"/>
      <c r="G2" s="72"/>
    </row>
    <row r="3" spans="2:7" ht="12.75" customHeight="1">
      <c r="B3" s="149"/>
      <c r="C3" s="149"/>
      <c r="D3" s="149"/>
      <c r="E3" s="149"/>
      <c r="F3" s="150"/>
      <c r="G3" s="150"/>
    </row>
    <row r="4" spans="2:7" ht="12.75" customHeight="1">
      <c r="B4" s="149"/>
      <c r="C4" s="149"/>
      <c r="D4" s="149"/>
      <c r="E4" s="149"/>
      <c r="F4" s="150"/>
      <c r="G4" s="150"/>
    </row>
    <row r="5" spans="1:7" ht="19.5" customHeight="1">
      <c r="A5" s="5" t="s">
        <v>105</v>
      </c>
      <c r="B5" s="151"/>
      <c r="F5" s="152"/>
      <c r="G5" s="152"/>
    </row>
    <row r="6" spans="1:7" ht="12.75" customHeight="1">
      <c r="A6" s="153"/>
      <c r="F6" s="36"/>
      <c r="G6" s="36"/>
    </row>
    <row r="7" spans="1:7" s="112" customFormat="1" ht="12" customHeight="1">
      <c r="A7" s="33"/>
      <c r="B7" s="154"/>
      <c r="C7" s="155"/>
      <c r="D7" s="155"/>
      <c r="E7" s="155"/>
      <c r="G7" s="36" t="s">
        <v>1</v>
      </c>
    </row>
    <row r="8" spans="1:7" s="159" customFormat="1" ht="12" customHeight="1">
      <c r="A8" s="38" t="s">
        <v>92</v>
      </c>
      <c r="B8" s="156" t="s">
        <v>93</v>
      </c>
      <c r="C8" s="157"/>
      <c r="D8" s="158" t="s">
        <v>104</v>
      </c>
      <c r="E8" s="158"/>
      <c r="F8" s="158"/>
      <c r="G8" s="158"/>
    </row>
    <row r="9" spans="1:7" s="162" customFormat="1" ht="33" customHeight="1">
      <c r="A9" s="38"/>
      <c r="B9" s="160" t="s">
        <v>94</v>
      </c>
      <c r="C9" s="160" t="s">
        <v>95</v>
      </c>
      <c r="D9" s="160" t="s">
        <v>96</v>
      </c>
      <c r="E9" s="160" t="s">
        <v>97</v>
      </c>
      <c r="F9" s="160" t="s">
        <v>94</v>
      </c>
      <c r="G9" s="161" t="s">
        <v>98</v>
      </c>
    </row>
    <row r="10" spans="1:7" s="116" customFormat="1" ht="15" customHeight="1">
      <c r="A10" s="98" t="s">
        <v>30</v>
      </c>
      <c r="B10" s="20">
        <v>2433</v>
      </c>
      <c r="C10" s="20">
        <v>2410</v>
      </c>
      <c r="D10" s="20">
        <v>2278</v>
      </c>
      <c r="E10" s="20">
        <v>2247</v>
      </c>
      <c r="F10" s="20">
        <v>2149</v>
      </c>
      <c r="G10" s="20">
        <v>2271</v>
      </c>
    </row>
    <row r="11" spans="1:7" s="116" customFormat="1" ht="15" customHeight="1">
      <c r="A11" s="99" t="s">
        <v>31</v>
      </c>
      <c r="B11" s="20"/>
      <c r="C11" s="20"/>
      <c r="D11" s="20"/>
      <c r="E11" s="20"/>
      <c r="F11" s="20"/>
      <c r="G11" s="20"/>
    </row>
    <row r="12" spans="1:7" s="116" customFormat="1" ht="12" customHeight="1">
      <c r="A12" s="163" t="s">
        <v>32</v>
      </c>
      <c r="B12" s="20">
        <v>46</v>
      </c>
      <c r="C12" s="20">
        <v>106</v>
      </c>
      <c r="D12" s="20">
        <v>41</v>
      </c>
      <c r="E12" s="20">
        <v>86</v>
      </c>
      <c r="F12" s="20">
        <v>38</v>
      </c>
      <c r="G12" s="20">
        <v>68</v>
      </c>
    </row>
    <row r="13" spans="1:7" s="116" customFormat="1" ht="15" customHeight="1">
      <c r="A13" s="98" t="s">
        <v>33</v>
      </c>
      <c r="B13" s="20">
        <v>1627</v>
      </c>
      <c r="C13" s="20">
        <v>1637</v>
      </c>
      <c r="D13" s="20">
        <v>1579</v>
      </c>
      <c r="E13" s="20">
        <v>1655</v>
      </c>
      <c r="F13" s="20">
        <v>1675</v>
      </c>
      <c r="G13" s="20">
        <v>1637</v>
      </c>
    </row>
    <row r="14" spans="1:7" s="116" customFormat="1" ht="15" customHeight="1">
      <c r="A14" s="98" t="s">
        <v>34</v>
      </c>
      <c r="B14" s="20">
        <v>440</v>
      </c>
      <c r="C14" s="20">
        <v>658</v>
      </c>
      <c r="D14" s="20">
        <v>325</v>
      </c>
      <c r="E14" s="20">
        <v>345</v>
      </c>
      <c r="F14" s="20">
        <v>502</v>
      </c>
      <c r="G14" s="20">
        <v>458</v>
      </c>
    </row>
    <row r="15" spans="1:7" s="116" customFormat="1" ht="15" customHeight="1">
      <c r="A15" s="98" t="s">
        <v>35</v>
      </c>
      <c r="B15" s="20">
        <v>101</v>
      </c>
      <c r="C15" s="20">
        <v>168</v>
      </c>
      <c r="D15" s="20">
        <v>90</v>
      </c>
      <c r="E15" s="20">
        <v>99</v>
      </c>
      <c r="F15" s="20">
        <v>95</v>
      </c>
      <c r="G15" s="20">
        <v>113</v>
      </c>
    </row>
    <row r="16" spans="1:7" s="116" customFormat="1" ht="15" customHeight="1">
      <c r="A16" s="98" t="s">
        <v>36</v>
      </c>
      <c r="B16" s="20">
        <v>40</v>
      </c>
      <c r="C16" s="20">
        <v>44</v>
      </c>
      <c r="D16" s="20">
        <v>22</v>
      </c>
      <c r="E16" s="20">
        <v>35</v>
      </c>
      <c r="F16" s="20">
        <v>30</v>
      </c>
      <c r="G16" s="20">
        <v>33</v>
      </c>
    </row>
    <row r="17" spans="1:7" s="166" customFormat="1" ht="15" customHeight="1">
      <c r="A17" s="164" t="s">
        <v>9</v>
      </c>
      <c r="B17" s="165">
        <v>4687</v>
      </c>
      <c r="C17" s="165">
        <v>5023</v>
      </c>
      <c r="D17" s="165">
        <v>4335</v>
      </c>
      <c r="E17" s="165">
        <v>4467</v>
      </c>
      <c r="F17" s="165">
        <v>4489</v>
      </c>
      <c r="G17" s="165">
        <v>4580</v>
      </c>
    </row>
    <row r="18" spans="1:7" s="116" customFormat="1" ht="15" customHeight="1">
      <c r="A18" s="163" t="s">
        <v>37</v>
      </c>
      <c r="B18" s="20">
        <v>-1431</v>
      </c>
      <c r="C18" s="20">
        <v>-1547</v>
      </c>
      <c r="D18" s="20">
        <v>-1400</v>
      </c>
      <c r="E18" s="20">
        <v>-1399</v>
      </c>
      <c r="F18" s="20">
        <v>-1385</v>
      </c>
      <c r="G18" s="20">
        <v>-1433</v>
      </c>
    </row>
    <row r="19" spans="1:7" s="116" customFormat="1" ht="15" customHeight="1">
      <c r="A19" s="163" t="s">
        <v>38</v>
      </c>
      <c r="B19" s="20">
        <v>-725</v>
      </c>
      <c r="C19" s="20">
        <v>-941</v>
      </c>
      <c r="D19" s="20">
        <v>-731</v>
      </c>
      <c r="E19" s="20">
        <v>-780</v>
      </c>
      <c r="F19" s="20">
        <v>-747</v>
      </c>
      <c r="G19" s="20">
        <v>-800</v>
      </c>
    </row>
    <row r="20" spans="1:7" s="116" customFormat="1" ht="15" customHeight="1">
      <c r="A20" s="167" t="s">
        <v>99</v>
      </c>
      <c r="B20" s="20">
        <v>-191</v>
      </c>
      <c r="C20" s="20">
        <v>-272</v>
      </c>
      <c r="D20" s="20">
        <v>-216</v>
      </c>
      <c r="E20" s="20">
        <v>-217</v>
      </c>
      <c r="F20" s="20">
        <v>-194</v>
      </c>
      <c r="G20" s="20">
        <v>-225</v>
      </c>
    </row>
    <row r="21" spans="1:7" s="166" customFormat="1" ht="15" customHeight="1">
      <c r="A21" s="164" t="s">
        <v>14</v>
      </c>
      <c r="B21" s="165">
        <v>-2347</v>
      </c>
      <c r="C21" s="165">
        <v>-2760</v>
      </c>
      <c r="D21" s="165">
        <v>-2347</v>
      </c>
      <c r="E21" s="165">
        <v>-2396</v>
      </c>
      <c r="F21" s="165">
        <v>-2326</v>
      </c>
      <c r="G21" s="165">
        <v>-2458</v>
      </c>
    </row>
    <row r="22" spans="1:7" s="166" customFormat="1" ht="15" customHeight="1">
      <c r="A22" s="168" t="s">
        <v>15</v>
      </c>
      <c r="B22" s="165">
        <v>2340</v>
      </c>
      <c r="C22" s="165">
        <v>2263</v>
      </c>
      <c r="D22" s="165">
        <v>1988</v>
      </c>
      <c r="E22" s="165">
        <v>2071</v>
      </c>
      <c r="F22" s="165">
        <v>2163</v>
      </c>
      <c r="G22" s="165">
        <v>2122</v>
      </c>
    </row>
    <row r="23" spans="1:7" s="116" customFormat="1" ht="15" customHeight="1">
      <c r="A23" s="163" t="s">
        <v>40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s="116" customFormat="1" ht="15" customHeight="1">
      <c r="A24" s="163" t="s">
        <v>41</v>
      </c>
      <c r="B24" s="20">
        <v>-92</v>
      </c>
      <c r="C24" s="20">
        <v>-181</v>
      </c>
      <c r="D24" s="20">
        <v>-47</v>
      </c>
      <c r="E24" s="20">
        <v>-39</v>
      </c>
      <c r="F24" s="20">
        <v>-70</v>
      </c>
      <c r="G24" s="20">
        <v>-84</v>
      </c>
    </row>
    <row r="25" spans="1:7" s="116" customFormat="1" ht="15" customHeight="1">
      <c r="A25" s="98" t="s">
        <v>42</v>
      </c>
      <c r="B25" s="20">
        <v>-326</v>
      </c>
      <c r="C25" s="20">
        <v>-439</v>
      </c>
      <c r="D25" s="20">
        <v>-298</v>
      </c>
      <c r="E25" s="20">
        <v>-293</v>
      </c>
      <c r="F25" s="20">
        <v>-297</v>
      </c>
      <c r="G25" s="20">
        <v>-332</v>
      </c>
    </row>
    <row r="26" spans="1:7" s="116" customFormat="1" ht="15" customHeight="1">
      <c r="A26" s="98" t="s">
        <v>43</v>
      </c>
      <c r="B26" s="20">
        <v>-2</v>
      </c>
      <c r="C26" s="20">
        <v>-7</v>
      </c>
      <c r="D26" s="20">
        <v>-5</v>
      </c>
      <c r="E26" s="20">
        <v>-2</v>
      </c>
      <c r="F26" s="20">
        <v>3</v>
      </c>
      <c r="G26" s="20">
        <v>-3</v>
      </c>
    </row>
    <row r="27" spans="1:7" s="116" customFormat="1" ht="15" customHeight="1">
      <c r="A27" s="163" t="s">
        <v>100</v>
      </c>
      <c r="B27" s="20"/>
      <c r="C27" s="20"/>
      <c r="D27" s="20"/>
      <c r="E27" s="20"/>
      <c r="F27" s="20"/>
      <c r="G27" s="20"/>
    </row>
    <row r="28" spans="1:7" s="116" customFormat="1" ht="12" customHeight="1">
      <c r="A28" s="163" t="s">
        <v>101</v>
      </c>
      <c r="B28" s="20">
        <v>35</v>
      </c>
      <c r="C28" s="20">
        <v>91</v>
      </c>
      <c r="D28" s="20">
        <v>4</v>
      </c>
      <c r="E28" s="20">
        <v>66</v>
      </c>
      <c r="F28" s="20">
        <v>4</v>
      </c>
      <c r="G28" s="20">
        <v>41</v>
      </c>
    </row>
    <row r="29" spans="1:7" s="166" customFormat="1" ht="15" customHeight="1">
      <c r="A29" s="168" t="s">
        <v>16</v>
      </c>
      <c r="B29" s="165">
        <v>1955</v>
      </c>
      <c r="C29" s="165">
        <v>1727</v>
      </c>
      <c r="D29" s="165">
        <v>1642</v>
      </c>
      <c r="E29" s="165">
        <v>1803</v>
      </c>
      <c r="F29" s="165">
        <v>1803</v>
      </c>
      <c r="G29" s="165">
        <v>1744</v>
      </c>
    </row>
    <row r="30" spans="1:7" s="116" customFormat="1" ht="15" customHeight="1">
      <c r="A30" s="163" t="s">
        <v>46</v>
      </c>
      <c r="B30" s="20">
        <v>-697</v>
      </c>
      <c r="C30" s="20">
        <v>-328</v>
      </c>
      <c r="D30" s="20">
        <v>-540</v>
      </c>
      <c r="E30" s="20">
        <v>-588</v>
      </c>
      <c r="F30" s="20">
        <v>-643</v>
      </c>
      <c r="G30" s="20">
        <v>-525</v>
      </c>
    </row>
    <row r="31" spans="1:7" s="116" customFormat="1" ht="15" customHeight="1">
      <c r="A31" s="163" t="s">
        <v>47</v>
      </c>
      <c r="B31" s="20">
        <v>-14</v>
      </c>
      <c r="C31" s="20">
        <v>-562</v>
      </c>
      <c r="D31" s="20">
        <v>0</v>
      </c>
      <c r="E31" s="20">
        <v>0</v>
      </c>
      <c r="F31" s="20">
        <v>0</v>
      </c>
      <c r="G31" s="20">
        <v>-141</v>
      </c>
    </row>
    <row r="32" spans="1:7" s="116" customFormat="1" ht="15" customHeight="1">
      <c r="A32" s="163" t="s">
        <v>48</v>
      </c>
      <c r="B32" s="20"/>
      <c r="C32" s="20"/>
      <c r="D32" s="20"/>
      <c r="E32" s="20"/>
      <c r="F32" s="20"/>
      <c r="G32" s="20"/>
    </row>
    <row r="33" spans="1:7" s="116" customFormat="1" ht="12" customHeight="1">
      <c r="A33" s="163" t="s">
        <v>49</v>
      </c>
      <c r="B33" s="20">
        <v>-100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s="116" customFormat="1" ht="15" customHeight="1">
      <c r="A34" s="163" t="s">
        <v>102</v>
      </c>
      <c r="B34" s="20"/>
      <c r="C34" s="20"/>
      <c r="D34" s="20"/>
      <c r="E34" s="20"/>
      <c r="F34" s="20"/>
      <c r="G34" s="20"/>
    </row>
    <row r="35" spans="1:7" s="116" customFormat="1" ht="12" customHeight="1">
      <c r="A35" s="163" t="s">
        <v>103</v>
      </c>
      <c r="B35" s="20">
        <v>2891</v>
      </c>
      <c r="C35" s="20">
        <v>93</v>
      </c>
      <c r="D35" s="20">
        <v>143</v>
      </c>
      <c r="E35" s="20">
        <v>174</v>
      </c>
      <c r="F35" s="20">
        <v>137</v>
      </c>
      <c r="G35" s="20">
        <v>137</v>
      </c>
    </row>
    <row r="36" spans="1:7" s="116" customFormat="1" ht="15" customHeight="1">
      <c r="A36" s="163" t="s">
        <v>51</v>
      </c>
      <c r="B36" s="20">
        <v>-33</v>
      </c>
      <c r="C36" s="20">
        <v>-31</v>
      </c>
      <c r="D36" s="20">
        <v>-42</v>
      </c>
      <c r="E36" s="20">
        <v>-43</v>
      </c>
      <c r="F36" s="20">
        <v>-44</v>
      </c>
      <c r="G36" s="20">
        <v>-40</v>
      </c>
    </row>
    <row r="37" spans="1:7" s="116" customFormat="1" ht="4.5" customHeight="1">
      <c r="A37" s="163"/>
      <c r="B37" s="41"/>
      <c r="C37" s="41"/>
      <c r="D37" s="41"/>
      <c r="E37" s="41"/>
      <c r="F37" s="41"/>
      <c r="G37" s="41" t="s">
        <v>13</v>
      </c>
    </row>
    <row r="38" spans="1:7" s="120" customFormat="1" ht="15" customHeight="1">
      <c r="A38" s="54" t="s">
        <v>52</v>
      </c>
      <c r="B38" s="56">
        <v>4002</v>
      </c>
      <c r="C38" s="56">
        <v>899</v>
      </c>
      <c r="D38" s="56">
        <v>1203</v>
      </c>
      <c r="E38" s="56">
        <v>1346</v>
      </c>
      <c r="F38" s="56">
        <v>1253</v>
      </c>
      <c r="G38" s="56">
        <v>1175</v>
      </c>
    </row>
    <row r="39" spans="1:7" ht="27" customHeight="1">
      <c r="A39" s="207" t="s">
        <v>58</v>
      </c>
      <c r="B39" s="207"/>
      <c r="C39" s="207"/>
      <c r="D39" s="207"/>
      <c r="E39" s="207"/>
      <c r="F39" s="207"/>
      <c r="G39" s="207"/>
    </row>
    <row r="40" spans="2:7" ht="1.5" customHeight="1">
      <c r="B40" s="169"/>
      <c r="C40" s="169"/>
      <c r="D40" s="169"/>
      <c r="E40" s="169"/>
      <c r="F40" s="169"/>
      <c r="G40" s="169"/>
    </row>
  </sheetData>
  <mergeCells count="1">
    <mergeCell ref="A39:G39"/>
  </mergeCells>
  <printOptions/>
  <pageMargins left="0.75" right="0.75" top="1" bottom="1" header="0.5" footer="0.5"/>
  <pageSetup horizontalDpi="600" verticalDpi="600" orientation="portrait" paperSize="9" scale="90" r:id="rId2"/>
  <ignoredErrors>
    <ignoredError sqref="B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7"/>
  <dimension ref="A1:L47"/>
  <sheetViews>
    <sheetView showGridLines="0" zoomScaleSheetLayoutView="100" workbookViewId="0" topLeftCell="A1">
      <selection activeCell="A2" sqref="A2"/>
    </sheetView>
  </sheetViews>
  <sheetFormatPr defaultColWidth="9.140625" defaultRowHeight="12.75"/>
  <cols>
    <col min="1" max="1" width="37.7109375" style="104" customWidth="1"/>
    <col min="2" max="3" width="9.7109375" style="104" customWidth="1"/>
    <col min="4" max="4" width="1.7109375" style="104" customWidth="1"/>
    <col min="5" max="5" width="9.28125" style="104" customWidth="1"/>
    <col min="6" max="6" width="6.7109375" style="105" customWidth="1"/>
    <col min="7" max="7" width="0.2890625" style="106" customWidth="1"/>
    <col min="8" max="8" width="10.7109375" style="104" customWidth="1"/>
    <col min="9" max="16384" width="9.140625" style="104" customWidth="1"/>
  </cols>
  <sheetData>
    <row r="1" ht="20.25">
      <c r="A1" s="1" t="s">
        <v>0</v>
      </c>
    </row>
    <row r="2" spans="1:8" s="71" customFormat="1" ht="19.5" customHeight="1">
      <c r="A2" s="102"/>
      <c r="C2" s="72"/>
      <c r="D2" s="72"/>
      <c r="E2" s="72"/>
      <c r="F2" s="73"/>
      <c r="G2" s="74"/>
      <c r="H2" s="72"/>
    </row>
    <row r="3" spans="1:8" ht="12.75">
      <c r="A3" s="103"/>
      <c r="C3" s="103"/>
      <c r="H3" s="103"/>
    </row>
    <row r="4" spans="1:8" ht="12.75">
      <c r="A4" s="103"/>
      <c r="C4" s="103"/>
      <c r="H4" s="103"/>
    </row>
    <row r="5" spans="1:8" ht="19.5" customHeight="1">
      <c r="A5" s="5" t="s">
        <v>117</v>
      </c>
      <c r="C5" s="107"/>
      <c r="D5" s="107"/>
      <c r="E5" s="107"/>
      <c r="F5" s="108"/>
      <c r="G5" s="109"/>
      <c r="H5" s="107"/>
    </row>
    <row r="6" spans="1:8" ht="15">
      <c r="A6" s="110"/>
      <c r="B6" s="111"/>
      <c r="C6" s="112"/>
      <c r="D6" s="112"/>
      <c r="E6" s="112"/>
      <c r="F6" s="108"/>
      <c r="G6" s="109"/>
      <c r="H6" s="112"/>
    </row>
    <row r="7" spans="1:8" s="116" customFormat="1" ht="12" customHeight="1">
      <c r="A7" s="113"/>
      <c r="B7" s="114"/>
      <c r="C7" s="115"/>
      <c r="D7" s="115"/>
      <c r="G7" s="117"/>
      <c r="H7" s="36" t="s">
        <v>1</v>
      </c>
    </row>
    <row r="8" spans="1:8" s="120" customFormat="1" ht="12" customHeight="1">
      <c r="A8" s="205" t="s">
        <v>60</v>
      </c>
      <c r="B8" s="39" t="s">
        <v>10</v>
      </c>
      <c r="C8" s="39" t="s">
        <v>61</v>
      </c>
      <c r="D8" s="118"/>
      <c r="E8" s="203" t="s">
        <v>27</v>
      </c>
      <c r="F8" s="203"/>
      <c r="G8" s="119"/>
      <c r="H8" s="39" t="s">
        <v>88</v>
      </c>
    </row>
    <row r="9" spans="1:8" s="120" customFormat="1" ht="12" customHeight="1">
      <c r="A9" s="208"/>
      <c r="B9" s="121"/>
      <c r="C9" s="87" t="s">
        <v>89</v>
      </c>
      <c r="D9" s="122"/>
      <c r="E9" s="123" t="s">
        <v>28</v>
      </c>
      <c r="F9" s="124" t="s">
        <v>29</v>
      </c>
      <c r="G9" s="125"/>
      <c r="H9" s="91"/>
    </row>
    <row r="10" spans="1:8" s="92" customFormat="1" ht="24.75" customHeight="1">
      <c r="A10" s="126" t="s">
        <v>119</v>
      </c>
      <c r="B10" s="41">
        <v>99078</v>
      </c>
      <c r="C10" s="41">
        <v>87380</v>
      </c>
      <c r="D10" s="41"/>
      <c r="E10" s="41">
        <f aca="true" t="shared" si="0" ref="E10:E17">IF(AND(B10&lt;=0,C10&lt;=0),ABS(B10)-ABS(C10),B10-C10)</f>
        <v>11698</v>
      </c>
      <c r="F10" s="42">
        <f aca="true" t="shared" si="1" ref="F10:F17">IF(C10=0,0,IF(ABS(E10)*100/ABS(C10)&gt;99.9," ",IF(ABS(E10)*100/ABS(C10)&lt;0.05,0,IF(E10&gt;=0,ABS(E10)*100/ABS(C10),((B10-C10)*100)/C10))))</f>
        <v>13.387502861066606</v>
      </c>
      <c r="G10" s="127"/>
      <c r="H10" s="41">
        <v>46328</v>
      </c>
    </row>
    <row r="11" spans="1:8" s="92" customFormat="1" ht="15" customHeight="1">
      <c r="A11" s="40" t="s">
        <v>62</v>
      </c>
      <c r="B11" s="41">
        <v>41297</v>
      </c>
      <c r="C11" s="41">
        <v>41291</v>
      </c>
      <c r="D11" s="41"/>
      <c r="E11" s="41">
        <f t="shared" si="0"/>
        <v>6</v>
      </c>
      <c r="F11" s="42">
        <f t="shared" si="1"/>
        <v>0</v>
      </c>
      <c r="G11" s="127"/>
      <c r="H11" s="41">
        <v>5518</v>
      </c>
    </row>
    <row r="12" spans="1:8" s="92" customFormat="1" ht="15" customHeight="1">
      <c r="A12" s="40" t="s">
        <v>63</v>
      </c>
      <c r="B12" s="41">
        <v>5642</v>
      </c>
      <c r="C12" s="41">
        <v>5695</v>
      </c>
      <c r="D12" s="41"/>
      <c r="E12" s="41">
        <f t="shared" si="0"/>
        <v>-53</v>
      </c>
      <c r="F12" s="42">
        <f t="shared" si="1"/>
        <v>-0.9306409130816505</v>
      </c>
      <c r="G12" s="127"/>
      <c r="H12" s="41">
        <v>2823</v>
      </c>
    </row>
    <row r="13" spans="1:8" s="92" customFormat="1" ht="15" customHeight="1">
      <c r="A13" s="40" t="s">
        <v>64</v>
      </c>
      <c r="B13" s="41">
        <v>63945</v>
      </c>
      <c r="C13" s="41">
        <v>57975</v>
      </c>
      <c r="D13" s="41"/>
      <c r="E13" s="41">
        <f t="shared" si="0"/>
        <v>5970</v>
      </c>
      <c r="F13" s="42">
        <f t="shared" si="1"/>
        <v>10.297542043984476</v>
      </c>
      <c r="G13" s="127"/>
      <c r="H13" s="41">
        <v>30363</v>
      </c>
    </row>
    <row r="14" spans="1:8" s="92" customFormat="1" ht="15" customHeight="1">
      <c r="A14" s="40" t="s">
        <v>17</v>
      </c>
      <c r="B14" s="41">
        <v>331870</v>
      </c>
      <c r="C14" s="41">
        <v>326750</v>
      </c>
      <c r="D14" s="41"/>
      <c r="E14" s="41">
        <f t="shared" si="0"/>
        <v>5120</v>
      </c>
      <c r="F14" s="42">
        <f t="shared" si="1"/>
        <v>1.566947207345065</v>
      </c>
      <c r="G14" s="127"/>
      <c r="H14" s="41">
        <v>190830</v>
      </c>
    </row>
    <row r="15" spans="1:8" s="92" customFormat="1" ht="15" customHeight="1">
      <c r="A15" s="40" t="s">
        <v>65</v>
      </c>
      <c r="B15" s="41">
        <v>3055</v>
      </c>
      <c r="C15" s="41">
        <v>3921</v>
      </c>
      <c r="D15" s="41"/>
      <c r="E15" s="41">
        <f t="shared" si="0"/>
        <v>-866</v>
      </c>
      <c r="F15" s="42">
        <f t="shared" si="1"/>
        <v>-22.086202499362408</v>
      </c>
      <c r="G15" s="127"/>
      <c r="H15" s="41">
        <v>2183</v>
      </c>
    </row>
    <row r="16" spans="1:8" s="92" customFormat="1" ht="15" customHeight="1">
      <c r="A16" s="40" t="s">
        <v>66</v>
      </c>
      <c r="B16" s="41">
        <v>8600</v>
      </c>
      <c r="C16" s="41">
        <v>9240</v>
      </c>
      <c r="D16" s="41"/>
      <c r="E16" s="41">
        <f t="shared" si="0"/>
        <v>-640</v>
      </c>
      <c r="F16" s="42">
        <f t="shared" si="1"/>
        <v>-6.926406926406926</v>
      </c>
      <c r="G16" s="127"/>
      <c r="H16" s="41">
        <v>4309</v>
      </c>
    </row>
    <row r="17" spans="1:8" s="92" customFormat="1" ht="15" customHeight="1">
      <c r="A17" s="40" t="s">
        <v>67</v>
      </c>
      <c r="B17" s="41">
        <v>4562</v>
      </c>
      <c r="C17" s="41">
        <v>4969</v>
      </c>
      <c r="D17" s="41"/>
      <c r="E17" s="41">
        <f t="shared" si="0"/>
        <v>-407</v>
      </c>
      <c r="F17" s="42">
        <f t="shared" si="1"/>
        <v>-8.190782853692896</v>
      </c>
      <c r="G17" s="127"/>
      <c r="H17" s="41">
        <v>2502</v>
      </c>
    </row>
    <row r="18" spans="1:8" s="92" customFormat="1" ht="15" customHeight="1">
      <c r="A18" s="126" t="s">
        <v>68</v>
      </c>
      <c r="B18" s="41"/>
      <c r="C18" s="41"/>
      <c r="D18" s="41"/>
      <c r="E18" s="41"/>
      <c r="F18" s="128"/>
      <c r="G18" s="127"/>
      <c r="H18" s="41"/>
    </row>
    <row r="19" spans="1:8" s="92" customFormat="1" ht="12" customHeight="1">
      <c r="A19" s="126" t="s">
        <v>69</v>
      </c>
      <c r="B19" s="41">
        <v>5902</v>
      </c>
      <c r="C19" s="41">
        <v>22883</v>
      </c>
      <c r="D19" s="41"/>
      <c r="E19" s="41">
        <f>IF(AND(B19&lt;=0,C19&lt;=0),ABS(B19)-ABS(C19),B19-C19)</f>
        <v>-16981</v>
      </c>
      <c r="F19" s="42">
        <f>IF(C19=0,0,IF(ABS(E19)*100/ABS(C19)&gt;99.9," ",IF(ABS(E19)*100/ABS(C19)&lt;0.05,0,IF(E19&gt;=0,ABS(E19)*100/ABS(C19),((B19-C19)*100)/C19))))</f>
        <v>-74.20792728226193</v>
      </c>
      <c r="G19" s="127"/>
      <c r="H19" s="41">
        <v>69</v>
      </c>
    </row>
    <row r="20" spans="1:8" s="92" customFormat="1" ht="15" customHeight="1">
      <c r="A20" s="40" t="s">
        <v>70</v>
      </c>
      <c r="B20" s="41">
        <v>13968</v>
      </c>
      <c r="C20" s="41">
        <v>14546</v>
      </c>
      <c r="D20" s="41"/>
      <c r="E20" s="41">
        <f>IF(AND(B20&lt;=0,C20&lt;=0),ABS(B20)-ABS(C20),B20-C20)</f>
        <v>-578</v>
      </c>
      <c r="F20" s="42">
        <f>IF(C20=0,0,IF(ABS(E20)*100/ABS(C20)&gt;99.9," ",IF(ABS(E20)*100/ABS(C20)&lt;0.05,0,IF(E20&gt;=0,ABS(E20)*100/ABS(C20),((B20-C20)*100)/C20))))</f>
        <v>-3.9736009899628764</v>
      </c>
      <c r="G20" s="127"/>
      <c r="H20" s="41">
        <v>6856</v>
      </c>
    </row>
    <row r="21" spans="1:8" s="92" customFormat="1" ht="15" customHeight="1">
      <c r="A21" s="126" t="s">
        <v>71</v>
      </c>
      <c r="B21" s="41">
        <v>20725</v>
      </c>
      <c r="C21" s="41">
        <v>0</v>
      </c>
      <c r="D21" s="41"/>
      <c r="E21" s="41">
        <f>IF(AND(B21&lt;=0,C21&lt;=0),ABS(B21)-ABS(C21),B21-C21)</f>
        <v>20725</v>
      </c>
      <c r="F21" s="42">
        <f>IF(C21=0,0,IF(ABS(E21)*100/ABS(C21)&gt;99.9," ",IF(ABS(E21)*100/ABS(C21)&lt;0.05,0,IF(E21&gt;=0,ABS(E21)*100/ABS(C21),((B21-C21)*100)/C21))))</f>
        <v>0</v>
      </c>
      <c r="G21" s="127"/>
      <c r="H21" s="41">
        <v>0</v>
      </c>
    </row>
    <row r="22" spans="1:8" s="92" customFormat="1" ht="4.5" customHeight="1">
      <c r="A22" s="40"/>
      <c r="B22" s="129"/>
      <c r="C22" s="130"/>
      <c r="D22" s="130"/>
      <c r="E22" s="129"/>
      <c r="F22" s="128"/>
      <c r="G22" s="127"/>
      <c r="H22" s="129"/>
    </row>
    <row r="23" spans="1:8" s="120" customFormat="1" ht="15" customHeight="1">
      <c r="A23" s="54" t="s">
        <v>72</v>
      </c>
      <c r="B23" s="56">
        <f>SUM(B10:B22)</f>
        <v>598644</v>
      </c>
      <c r="C23" s="56">
        <f>SUM(C10:C22)</f>
        <v>574650</v>
      </c>
      <c r="D23" s="56"/>
      <c r="E23" s="56">
        <f>IF(AND(B23&lt;=0,C23&lt;=0),ABS(B23)-ABS(C23),B23-C23)</f>
        <v>23994</v>
      </c>
      <c r="F23" s="131">
        <f>IF(C23=0,0,IF(ABS(E23)*100/ABS(C23)&gt;99.9," ",IF(ABS(E23)*100/ABS(C23)&lt;0.05,0,IF(E23&gt;=0,ABS(E23)*100/ABS(C23),((B23-C23)*100)/C23))))</f>
        <v>4.175411119812059</v>
      </c>
      <c r="G23" s="132"/>
      <c r="H23" s="56">
        <f>SUM(H10:H21)</f>
        <v>291781</v>
      </c>
    </row>
    <row r="24" spans="1:8" s="92" customFormat="1" ht="19.5" customHeight="1">
      <c r="A24" s="45"/>
      <c r="B24" s="133"/>
      <c r="C24" s="96"/>
      <c r="D24" s="96"/>
      <c r="E24" s="96"/>
      <c r="F24" s="134"/>
      <c r="G24" s="135"/>
      <c r="H24" s="96"/>
    </row>
    <row r="25" spans="1:8" s="92" customFormat="1" ht="12" customHeight="1">
      <c r="A25" s="205" t="s">
        <v>73</v>
      </c>
      <c r="B25" s="39" t="str">
        <f>+B8</f>
        <v>31.03.2007</v>
      </c>
      <c r="C25" s="39" t="str">
        <f>+C8</f>
        <v>31.12.2006</v>
      </c>
      <c r="D25" s="39"/>
      <c r="E25" s="203" t="s">
        <v>27</v>
      </c>
      <c r="F25" s="203"/>
      <c r="G25" s="119"/>
      <c r="H25" s="39" t="s">
        <v>88</v>
      </c>
    </row>
    <row r="26" spans="1:8" s="92" customFormat="1" ht="12" customHeight="1">
      <c r="A26" s="208"/>
      <c r="B26" s="121"/>
      <c r="C26" s="87" t="s">
        <v>89</v>
      </c>
      <c r="D26" s="136"/>
      <c r="E26" s="123" t="s">
        <v>28</v>
      </c>
      <c r="F26" s="124" t="s">
        <v>29</v>
      </c>
      <c r="G26" s="125"/>
      <c r="H26" s="91"/>
    </row>
    <row r="27" spans="1:8" s="92" customFormat="1" ht="15" customHeight="1">
      <c r="A27" s="40" t="s">
        <v>74</v>
      </c>
      <c r="B27" s="41">
        <v>83804</v>
      </c>
      <c r="C27" s="41">
        <v>76550</v>
      </c>
      <c r="D27" s="41"/>
      <c r="E27" s="41">
        <f aca="true" t="shared" si="2" ref="E27:E40">IF(AND(B27&lt;=0,C27&lt;=0),ABS(B27)-ABS(C27),B27-C27)</f>
        <v>7254</v>
      </c>
      <c r="F27" s="42">
        <f aca="true" t="shared" si="3" ref="F27:F40">IF(C27=0,0,IF(ABS(E27)*100/ABS(C27)&gt;99.9," ",IF(ABS(E27)*100/ABS(C27)&lt;0.05,0,IF(E27&gt;=0,ABS(E27)*100/ABS(C27),((B27-C27)*100)/C27))))</f>
        <v>9.47615937295885</v>
      </c>
      <c r="G27" s="127"/>
      <c r="H27" s="41">
        <v>39954</v>
      </c>
    </row>
    <row r="28" spans="1:8" s="92" customFormat="1" ht="15" customHeight="1">
      <c r="A28" s="40" t="s">
        <v>75</v>
      </c>
      <c r="B28" s="137">
        <v>345948</v>
      </c>
      <c r="C28" s="137">
        <v>343917</v>
      </c>
      <c r="D28" s="137"/>
      <c r="E28" s="137">
        <f t="shared" si="2"/>
        <v>2031</v>
      </c>
      <c r="F28" s="42">
        <f t="shared" si="3"/>
        <v>0.5905494639695043</v>
      </c>
      <c r="G28" s="127"/>
      <c r="H28" s="137">
        <v>202762</v>
      </c>
    </row>
    <row r="29" spans="1:8" s="139" customFormat="1" ht="27" customHeight="1">
      <c r="A29" s="138" t="s">
        <v>120</v>
      </c>
      <c r="B29" s="137">
        <v>56022</v>
      </c>
      <c r="C29" s="137">
        <v>48361</v>
      </c>
      <c r="D29" s="137"/>
      <c r="E29" s="137">
        <f t="shared" si="2"/>
        <v>7661</v>
      </c>
      <c r="F29" s="42">
        <f t="shared" si="3"/>
        <v>15.84127706209549</v>
      </c>
      <c r="G29" s="127"/>
      <c r="H29" s="137">
        <v>15648</v>
      </c>
    </row>
    <row r="30" spans="1:8" s="92" customFormat="1" ht="15" customHeight="1">
      <c r="A30" s="40" t="s">
        <v>76</v>
      </c>
      <c r="B30" s="41">
        <v>2889</v>
      </c>
      <c r="C30" s="41">
        <v>2280</v>
      </c>
      <c r="D30" s="41"/>
      <c r="E30" s="41">
        <f t="shared" si="2"/>
        <v>609</v>
      </c>
      <c r="F30" s="42">
        <f t="shared" si="3"/>
        <v>26.710526315789473</v>
      </c>
      <c r="G30" s="127"/>
      <c r="H30" s="41">
        <v>1474</v>
      </c>
    </row>
    <row r="31" spans="1:8" s="92" customFormat="1" ht="15" customHeight="1">
      <c r="A31" s="126" t="s">
        <v>77</v>
      </c>
      <c r="B31" s="41">
        <v>5485</v>
      </c>
      <c r="C31" s="41">
        <v>21781</v>
      </c>
      <c r="D31" s="41"/>
      <c r="E31" s="41">
        <f t="shared" si="2"/>
        <v>-16296</v>
      </c>
      <c r="F31" s="42">
        <f t="shared" si="3"/>
        <v>-74.81750149212617</v>
      </c>
      <c r="G31" s="127"/>
      <c r="H31" s="41">
        <v>63</v>
      </c>
    </row>
    <row r="32" spans="1:8" s="92" customFormat="1" ht="15" customHeight="1">
      <c r="A32" s="40" t="s">
        <v>78</v>
      </c>
      <c r="B32" s="41">
        <v>23980</v>
      </c>
      <c r="C32" s="41">
        <v>19573</v>
      </c>
      <c r="D32" s="41"/>
      <c r="E32" s="41">
        <f t="shared" si="2"/>
        <v>4407</v>
      </c>
      <c r="F32" s="42">
        <f t="shared" si="3"/>
        <v>22.51571041741174</v>
      </c>
      <c r="G32" s="127"/>
      <c r="H32" s="41">
        <v>9589</v>
      </c>
    </row>
    <row r="33" spans="1:8" s="92" customFormat="1" ht="15" customHeight="1">
      <c r="A33" s="40" t="s">
        <v>79</v>
      </c>
      <c r="B33" s="41">
        <v>22218</v>
      </c>
      <c r="C33" s="41">
        <v>22540</v>
      </c>
      <c r="D33" s="41"/>
      <c r="E33" s="41">
        <f t="shared" si="2"/>
        <v>-322</v>
      </c>
      <c r="F33" s="42">
        <f t="shared" si="3"/>
        <v>-1.4285714285714286</v>
      </c>
      <c r="G33" s="127"/>
      <c r="H33" s="41">
        <v>0</v>
      </c>
    </row>
    <row r="34" spans="1:8" s="92" customFormat="1" ht="15" customHeight="1">
      <c r="A34" s="40" t="s">
        <v>80</v>
      </c>
      <c r="B34" s="41">
        <v>6117</v>
      </c>
      <c r="C34" s="41">
        <v>6052</v>
      </c>
      <c r="D34" s="41"/>
      <c r="E34" s="41">
        <f t="shared" si="2"/>
        <v>65</v>
      </c>
      <c r="F34" s="42">
        <f t="shared" si="3"/>
        <v>1.0740251156642433</v>
      </c>
      <c r="G34" s="127"/>
      <c r="H34" s="41">
        <v>3273</v>
      </c>
    </row>
    <row r="35" spans="1:8" s="92" customFormat="1" ht="15" customHeight="1">
      <c r="A35" s="40" t="s">
        <v>81</v>
      </c>
      <c r="B35" s="41">
        <v>6646</v>
      </c>
      <c r="C35" s="41">
        <v>6646</v>
      </c>
      <c r="D35" s="41"/>
      <c r="E35" s="41">
        <f t="shared" si="2"/>
        <v>0</v>
      </c>
      <c r="F35" s="42">
        <f t="shared" si="3"/>
        <v>0</v>
      </c>
      <c r="G35" s="127"/>
      <c r="H35" s="41">
        <v>3613</v>
      </c>
    </row>
    <row r="36" spans="1:8" s="92" customFormat="1" ht="15" customHeight="1">
      <c r="A36" s="40" t="s">
        <v>82</v>
      </c>
      <c r="B36" s="41">
        <v>8393</v>
      </c>
      <c r="C36" s="41">
        <v>10783</v>
      </c>
      <c r="D36" s="41"/>
      <c r="E36" s="41">
        <f t="shared" si="2"/>
        <v>-2390</v>
      </c>
      <c r="F36" s="42">
        <f t="shared" si="3"/>
        <v>-22.164518223129</v>
      </c>
      <c r="G36" s="127"/>
      <c r="H36" s="41">
        <v>10785</v>
      </c>
    </row>
    <row r="37" spans="1:8" s="92" customFormat="1" ht="15" customHeight="1">
      <c r="A37" s="40" t="s">
        <v>83</v>
      </c>
      <c r="B37" s="41">
        <v>31093</v>
      </c>
      <c r="C37" s="41">
        <v>9152</v>
      </c>
      <c r="D37" s="41"/>
      <c r="E37" s="41">
        <f t="shared" si="2"/>
        <v>21941</v>
      </c>
      <c r="F37" s="42" t="str">
        <f t="shared" si="3"/>
        <v> </v>
      </c>
      <c r="G37" s="127"/>
      <c r="H37" s="41">
        <v>0</v>
      </c>
    </row>
    <row r="38" spans="1:8" s="92" customFormat="1" ht="15" customHeight="1">
      <c r="A38" s="40" t="s">
        <v>84</v>
      </c>
      <c r="B38" s="41">
        <v>1120</v>
      </c>
      <c r="C38" s="41">
        <v>1209</v>
      </c>
      <c r="D38" s="41"/>
      <c r="E38" s="41">
        <f t="shared" si="2"/>
        <v>-89</v>
      </c>
      <c r="F38" s="42">
        <f t="shared" si="3"/>
        <v>-7.3614557485525225</v>
      </c>
      <c r="G38" s="127"/>
      <c r="H38" s="41">
        <v>1209</v>
      </c>
    </row>
    <row r="39" spans="1:8" s="92" customFormat="1" ht="15" customHeight="1">
      <c r="A39" s="40" t="s">
        <v>85</v>
      </c>
      <c r="B39" s="41">
        <v>927</v>
      </c>
      <c r="C39" s="41">
        <v>1105</v>
      </c>
      <c r="D39" s="41"/>
      <c r="E39" s="41">
        <f t="shared" si="2"/>
        <v>-178</v>
      </c>
      <c r="F39" s="42">
        <f t="shared" si="3"/>
        <v>-16.108597285067873</v>
      </c>
      <c r="G39" s="127"/>
      <c r="H39" s="41">
        <v>852</v>
      </c>
    </row>
    <row r="40" spans="1:8" s="92" customFormat="1" ht="15" customHeight="1">
      <c r="A40" s="40" t="s">
        <v>86</v>
      </c>
      <c r="B40" s="41">
        <f>3977+25</f>
        <v>4002</v>
      </c>
      <c r="C40" s="41">
        <v>4701</v>
      </c>
      <c r="D40" s="41"/>
      <c r="E40" s="41">
        <f t="shared" si="2"/>
        <v>-699</v>
      </c>
      <c r="F40" s="42">
        <f t="shared" si="3"/>
        <v>-14.86917677089981</v>
      </c>
      <c r="G40" s="127"/>
      <c r="H40" s="41">
        <v>2559</v>
      </c>
    </row>
    <row r="41" spans="1:8" s="92" customFormat="1" ht="4.5" customHeight="1">
      <c r="A41" s="40"/>
      <c r="B41" s="129"/>
      <c r="C41" s="130"/>
      <c r="D41" s="130"/>
      <c r="E41" s="129"/>
      <c r="F41" s="128"/>
      <c r="G41" s="127"/>
      <c r="H41" s="130"/>
    </row>
    <row r="42" spans="1:8" s="120" customFormat="1" ht="15" customHeight="1">
      <c r="A42" s="54" t="s">
        <v>87</v>
      </c>
      <c r="B42" s="56">
        <f>SUM(B27:B40)</f>
        <v>598644</v>
      </c>
      <c r="C42" s="56">
        <f>SUM(C27:C40)</f>
        <v>574650</v>
      </c>
      <c r="D42" s="56"/>
      <c r="E42" s="56">
        <f>IF(AND(B42&lt;=0,C42&lt;=0),ABS(B42)-ABS(C42),B42-C42)</f>
        <v>23994</v>
      </c>
      <c r="F42" s="131">
        <f>IF(C42=0,0,IF(ABS(E42)*100/ABS(C42)&gt;99.9," ",IF(ABS(E42)*100/ABS(C42)&lt;0.05,0,IF(E42&gt;=0,ABS(E42)*100/ABS(C42),((B42-C42)*100)/C42))))</f>
        <v>4.175411119812059</v>
      </c>
      <c r="G42" s="132"/>
      <c r="H42" s="140">
        <f>SUM(H27:H40)</f>
        <v>291781</v>
      </c>
    </row>
    <row r="43" spans="1:8" s="108" customFormat="1" ht="27.75" customHeight="1">
      <c r="A43" s="209" t="s">
        <v>90</v>
      </c>
      <c r="B43" s="209"/>
      <c r="C43" s="209"/>
      <c r="D43" s="209"/>
      <c r="E43" s="209"/>
      <c r="F43" s="209"/>
      <c r="G43" s="209"/>
      <c r="H43" s="209"/>
    </row>
    <row r="44" spans="1:12" s="71" customFormat="1" ht="15.75" customHeight="1">
      <c r="A44" s="94" t="s">
        <v>91</v>
      </c>
      <c r="B44" s="94"/>
      <c r="C44" s="94"/>
      <c r="D44" s="94"/>
      <c r="E44" s="94"/>
      <c r="F44" s="94"/>
      <c r="G44" s="94"/>
      <c r="H44" s="94"/>
      <c r="I44" s="141"/>
      <c r="J44" s="141"/>
      <c r="K44" s="141"/>
      <c r="L44" s="141"/>
    </row>
    <row r="45" spans="1:8" s="116" customFormat="1" ht="1.5" customHeight="1">
      <c r="A45" s="142"/>
      <c r="B45" s="142"/>
      <c r="C45" s="142"/>
      <c r="D45" s="142"/>
      <c r="E45" s="142"/>
      <c r="F45" s="143"/>
      <c r="G45" s="144"/>
      <c r="H45" s="142"/>
    </row>
    <row r="46" spans="1:8" ht="12.75" customHeight="1">
      <c r="A46" s="112"/>
      <c r="B46" s="112"/>
      <c r="C46" s="112"/>
      <c r="D46" s="112"/>
      <c r="E46" s="112"/>
      <c r="F46" s="108"/>
      <c r="G46" s="109"/>
      <c r="H46" s="112"/>
    </row>
    <row r="47" spans="1:8" ht="1.5" customHeight="1">
      <c r="A47" s="142"/>
      <c r="B47" s="145"/>
      <c r="C47" s="145"/>
      <c r="D47" s="145"/>
      <c r="E47" s="145"/>
      <c r="F47" s="146"/>
      <c r="G47" s="147"/>
      <c r="H47" s="145"/>
    </row>
  </sheetData>
  <mergeCells count="5">
    <mergeCell ref="A25:A26"/>
    <mergeCell ref="E25:F25"/>
    <mergeCell ref="A43:H43"/>
    <mergeCell ref="E8:F8"/>
    <mergeCell ref="A8:A9"/>
  </mergeCells>
  <printOptions/>
  <pageMargins left="0.75" right="0.75" top="1" bottom="1" header="0.5" footer="0.5"/>
  <pageSetup horizontalDpi="600" verticalDpi="600" orientation="portrait" paperSize="9" scale="85" r:id="rId2"/>
  <ignoredErrors>
    <ignoredError sqref="E10:F22 E23:F42 B23:D42 G23:H4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0"/>
  <dimension ref="A1:N44"/>
  <sheetViews>
    <sheetView showGridLines="0" zoomScaleSheetLayoutView="100" workbookViewId="0" topLeftCell="A1">
      <selection activeCell="A2" sqref="A2"/>
    </sheetView>
  </sheetViews>
  <sheetFormatPr defaultColWidth="9.140625" defaultRowHeight="12.75"/>
  <cols>
    <col min="1" max="1" width="33.7109375" style="104" customWidth="1"/>
    <col min="2" max="2" width="7.7109375" style="104" hidden="1" customWidth="1"/>
    <col min="3" max="3" width="11.140625" style="104" customWidth="1"/>
    <col min="4" max="4" width="1.7109375" style="112" customWidth="1"/>
    <col min="5" max="8" width="8.7109375" style="104" customWidth="1"/>
    <col min="9" max="9" width="2.421875" style="104" customWidth="1"/>
    <col min="10" max="16384" width="9.140625" style="104" customWidth="1"/>
  </cols>
  <sheetData>
    <row r="1" ht="20.25">
      <c r="A1" s="1" t="s">
        <v>0</v>
      </c>
    </row>
    <row r="2" spans="1:12" s="201" customFormat="1" ht="19.5" customHeight="1">
      <c r="A2" s="200"/>
      <c r="C2" s="75"/>
      <c r="D2" s="75"/>
      <c r="E2" s="75"/>
      <c r="G2" s="80"/>
      <c r="H2" s="75"/>
      <c r="I2" s="75"/>
      <c r="J2" s="75"/>
      <c r="K2" s="75"/>
      <c r="L2" s="75"/>
    </row>
    <row r="3" spans="3:12" ht="12.75" customHeight="1">
      <c r="C3" s="149"/>
      <c r="D3" s="171"/>
      <c r="E3" s="149"/>
      <c r="F3" s="149"/>
      <c r="G3" s="149"/>
      <c r="H3" s="150"/>
      <c r="I3" s="150"/>
      <c r="J3" s="103"/>
      <c r="K3" s="103"/>
      <c r="L3" s="103"/>
    </row>
    <row r="4" spans="3:12" ht="12.75" customHeight="1">
      <c r="C4" s="149"/>
      <c r="D4" s="171"/>
      <c r="E4" s="149"/>
      <c r="F4" s="149"/>
      <c r="G4" s="149"/>
      <c r="H4" s="150"/>
      <c r="I4" s="150"/>
      <c r="J4" s="103"/>
      <c r="K4" s="103"/>
      <c r="L4" s="103"/>
    </row>
    <row r="5" spans="1:12" ht="19.5" customHeight="1">
      <c r="A5" s="5" t="s">
        <v>116</v>
      </c>
      <c r="C5" s="151"/>
      <c r="D5" s="172"/>
      <c r="H5" s="173" t="s">
        <v>13</v>
      </c>
      <c r="I5" s="152"/>
      <c r="J5" s="103"/>
      <c r="K5" s="103"/>
      <c r="L5" s="103"/>
    </row>
    <row r="6" spans="1:9" ht="12.75" customHeight="1">
      <c r="A6" s="153"/>
      <c r="H6" s="36"/>
      <c r="I6" s="36"/>
    </row>
    <row r="7" spans="1:9" s="112" customFormat="1" ht="9.75" customHeight="1">
      <c r="A7" s="33"/>
      <c r="B7" s="174"/>
      <c r="C7" s="154"/>
      <c r="D7" s="154"/>
      <c r="E7" s="155"/>
      <c r="F7" s="155"/>
      <c r="G7" s="155"/>
      <c r="H7" s="36" t="s">
        <v>1</v>
      </c>
      <c r="I7" s="152"/>
    </row>
    <row r="8" spans="1:11" s="159" customFormat="1" ht="12" customHeight="1">
      <c r="A8" s="205" t="s">
        <v>60</v>
      </c>
      <c r="B8" s="211" t="s">
        <v>106</v>
      </c>
      <c r="C8" s="212"/>
      <c r="D8" s="158"/>
      <c r="E8" s="175" t="s">
        <v>114</v>
      </c>
      <c r="F8" s="176"/>
      <c r="G8" s="176"/>
      <c r="H8" s="176"/>
      <c r="I8" s="152"/>
      <c r="J8" s="210"/>
      <c r="K8" s="210"/>
    </row>
    <row r="9" spans="1:14" s="162" customFormat="1" ht="21.75" customHeight="1">
      <c r="A9" s="206"/>
      <c r="B9" s="160" t="s">
        <v>95</v>
      </c>
      <c r="C9" s="160" t="s">
        <v>107</v>
      </c>
      <c r="D9" s="160"/>
      <c r="E9" s="160" t="s">
        <v>108</v>
      </c>
      <c r="F9" s="160" t="s">
        <v>109</v>
      </c>
      <c r="G9" s="160" t="s">
        <v>110</v>
      </c>
      <c r="H9" s="160" t="s">
        <v>111</v>
      </c>
      <c r="I9" s="152"/>
      <c r="J9" s="177"/>
      <c r="K9" s="177"/>
      <c r="N9" s="178"/>
    </row>
    <row r="10" spans="1:14" s="116" customFormat="1" ht="24.75" customHeight="1">
      <c r="A10" s="100" t="s">
        <v>119</v>
      </c>
      <c r="B10" s="20"/>
      <c r="C10" s="19">
        <v>99078</v>
      </c>
      <c r="D10" s="19"/>
      <c r="E10" s="19">
        <v>87380</v>
      </c>
      <c r="F10" s="19">
        <v>90807</v>
      </c>
      <c r="G10" s="19">
        <v>89532</v>
      </c>
      <c r="H10" s="19">
        <v>95579</v>
      </c>
      <c r="I10" s="179"/>
      <c r="J10" s="180"/>
      <c r="K10" s="180"/>
      <c r="N10" s="115"/>
    </row>
    <row r="11" spans="1:14" s="116" customFormat="1" ht="12" customHeight="1">
      <c r="A11" s="98" t="s">
        <v>62</v>
      </c>
      <c r="B11" s="20"/>
      <c r="C11" s="19">
        <v>41297</v>
      </c>
      <c r="D11" s="19"/>
      <c r="E11" s="19">
        <v>41291</v>
      </c>
      <c r="F11" s="19">
        <v>39425</v>
      </c>
      <c r="G11" s="19">
        <v>36541</v>
      </c>
      <c r="H11" s="19">
        <v>34762</v>
      </c>
      <c r="I11" s="179"/>
      <c r="J11" s="180"/>
      <c r="K11" s="180"/>
      <c r="N11" s="115"/>
    </row>
    <row r="12" spans="1:14" s="116" customFormat="1" ht="12" customHeight="1">
      <c r="A12" s="98" t="s">
        <v>63</v>
      </c>
      <c r="B12" s="20"/>
      <c r="C12" s="19">
        <v>5642</v>
      </c>
      <c r="D12" s="19"/>
      <c r="E12" s="19">
        <v>5695</v>
      </c>
      <c r="F12" s="19">
        <v>5192</v>
      </c>
      <c r="G12" s="19">
        <v>5194</v>
      </c>
      <c r="H12" s="19">
        <v>5089</v>
      </c>
      <c r="I12" s="179"/>
      <c r="J12" s="180"/>
      <c r="K12" s="180"/>
      <c r="N12" s="115"/>
    </row>
    <row r="13" spans="1:14" s="116" customFormat="1" ht="12" customHeight="1">
      <c r="A13" s="98" t="s">
        <v>64</v>
      </c>
      <c r="B13" s="20"/>
      <c r="C13" s="19">
        <v>63945</v>
      </c>
      <c r="D13" s="19"/>
      <c r="E13" s="19">
        <v>57975</v>
      </c>
      <c r="F13" s="19">
        <v>62833</v>
      </c>
      <c r="G13" s="19">
        <v>61070</v>
      </c>
      <c r="H13" s="19">
        <v>62819</v>
      </c>
      <c r="I13" s="179"/>
      <c r="J13" s="180"/>
      <c r="K13" s="180"/>
      <c r="N13" s="115"/>
    </row>
    <row r="14" spans="1:14" s="116" customFormat="1" ht="12" customHeight="1">
      <c r="A14" s="98" t="s">
        <v>17</v>
      </c>
      <c r="B14" s="20"/>
      <c r="C14" s="19">
        <v>331870</v>
      </c>
      <c r="D14" s="19"/>
      <c r="E14" s="19">
        <v>326750</v>
      </c>
      <c r="F14" s="19">
        <v>311993</v>
      </c>
      <c r="G14" s="19">
        <v>305954</v>
      </c>
      <c r="H14" s="19">
        <v>304278</v>
      </c>
      <c r="I14" s="179"/>
      <c r="J14" s="180"/>
      <c r="K14" s="180"/>
      <c r="N14" s="115"/>
    </row>
    <row r="15" spans="1:14" s="116" customFormat="1" ht="12" customHeight="1">
      <c r="A15" s="98" t="s">
        <v>65</v>
      </c>
      <c r="B15" s="20"/>
      <c r="C15" s="19">
        <v>3055</v>
      </c>
      <c r="D15" s="19"/>
      <c r="E15" s="19">
        <v>3921</v>
      </c>
      <c r="F15" s="19">
        <v>3921</v>
      </c>
      <c r="G15" s="19">
        <v>3837</v>
      </c>
      <c r="H15" s="19">
        <v>3766</v>
      </c>
      <c r="I15" s="179"/>
      <c r="J15" s="180"/>
      <c r="K15" s="180"/>
      <c r="N15" s="115"/>
    </row>
    <row r="16" spans="1:14" s="116" customFormat="1" ht="12" customHeight="1">
      <c r="A16" s="98" t="s">
        <v>66</v>
      </c>
      <c r="B16" s="20"/>
      <c r="C16" s="19">
        <v>8600</v>
      </c>
      <c r="D16" s="19"/>
      <c r="E16" s="19">
        <v>9240</v>
      </c>
      <c r="F16" s="19">
        <v>7855</v>
      </c>
      <c r="G16" s="19">
        <v>7843</v>
      </c>
      <c r="H16" s="19">
        <v>7343</v>
      </c>
      <c r="I16" s="179"/>
      <c r="J16" s="180"/>
      <c r="K16" s="180"/>
      <c r="N16" s="115"/>
    </row>
    <row r="17" spans="1:11" s="166" customFormat="1" ht="12" customHeight="1">
      <c r="A17" s="98" t="s">
        <v>67</v>
      </c>
      <c r="B17" s="181">
        <f>SUM(B10:B16)</f>
        <v>0</v>
      </c>
      <c r="C17" s="19">
        <v>4562</v>
      </c>
      <c r="D17" s="19"/>
      <c r="E17" s="19">
        <v>4969</v>
      </c>
      <c r="F17" s="19">
        <v>5050</v>
      </c>
      <c r="G17" s="19">
        <v>5165</v>
      </c>
      <c r="H17" s="19">
        <v>5383</v>
      </c>
      <c r="I17" s="181"/>
      <c r="J17" s="180"/>
      <c r="K17" s="180"/>
    </row>
    <row r="18" spans="1:11" s="166" customFormat="1" ht="12" customHeight="1">
      <c r="A18" s="100" t="s">
        <v>68</v>
      </c>
      <c r="B18" s="181"/>
      <c r="C18" s="19"/>
      <c r="D18" s="19"/>
      <c r="E18" s="19"/>
      <c r="F18" s="19"/>
      <c r="G18" s="19"/>
      <c r="H18" s="19"/>
      <c r="I18" s="181"/>
      <c r="J18" s="180"/>
      <c r="K18" s="180"/>
    </row>
    <row r="19" spans="1:11" s="116" customFormat="1" ht="10.5" customHeight="1">
      <c r="A19" s="100" t="s">
        <v>69</v>
      </c>
      <c r="B19" s="20"/>
      <c r="C19" s="19">
        <v>5902</v>
      </c>
      <c r="D19" s="19"/>
      <c r="E19" s="19">
        <v>22883</v>
      </c>
      <c r="F19" s="19">
        <v>21529</v>
      </c>
      <c r="G19" s="19">
        <v>22999</v>
      </c>
      <c r="H19" s="19">
        <v>21249</v>
      </c>
      <c r="I19" s="179"/>
      <c r="J19" s="180"/>
      <c r="K19" s="180"/>
    </row>
    <row r="20" spans="1:11" s="116" customFormat="1" ht="12" customHeight="1">
      <c r="A20" s="98" t="s">
        <v>70</v>
      </c>
      <c r="B20" s="20"/>
      <c r="C20" s="19">
        <v>13968</v>
      </c>
      <c r="D20" s="19"/>
      <c r="E20" s="19">
        <v>14546</v>
      </c>
      <c r="F20" s="19">
        <v>11822</v>
      </c>
      <c r="G20" s="19">
        <v>14313</v>
      </c>
      <c r="H20" s="19">
        <v>13022</v>
      </c>
      <c r="I20" s="179"/>
      <c r="J20" s="180"/>
      <c r="K20" s="180"/>
    </row>
    <row r="21" spans="1:11" s="116" customFormat="1" ht="12" customHeight="1">
      <c r="A21" s="100" t="s">
        <v>112</v>
      </c>
      <c r="B21" s="20"/>
      <c r="C21" s="19">
        <v>20725</v>
      </c>
      <c r="D21" s="19"/>
      <c r="E21" s="19">
        <v>0</v>
      </c>
      <c r="F21" s="19">
        <v>0</v>
      </c>
      <c r="G21" s="19">
        <v>0</v>
      </c>
      <c r="H21" s="19">
        <v>0</v>
      </c>
      <c r="I21" s="179"/>
      <c r="J21" s="180"/>
      <c r="K21" s="180"/>
    </row>
    <row r="22" spans="1:11" s="116" customFormat="1" ht="4.5" customHeight="1">
      <c r="A22" s="163"/>
      <c r="B22" s="20"/>
      <c r="C22" s="19"/>
      <c r="D22" s="19"/>
      <c r="E22" s="19"/>
      <c r="F22" s="19"/>
      <c r="G22" s="19"/>
      <c r="H22" s="19"/>
      <c r="I22" s="182"/>
      <c r="J22" s="180"/>
      <c r="K22" s="180"/>
    </row>
    <row r="23" spans="1:11" s="120" customFormat="1" ht="15" customHeight="1">
      <c r="A23" s="54" t="s">
        <v>72</v>
      </c>
      <c r="B23" s="55" t="e">
        <f>SUM(#REF!)</f>
        <v>#REF!</v>
      </c>
      <c r="C23" s="183">
        <f>SUM(C10:C22)</f>
        <v>598644</v>
      </c>
      <c r="D23" s="183"/>
      <c r="E23" s="183">
        <f>SUM(E10:E22)</f>
        <v>574650</v>
      </c>
      <c r="F23" s="183">
        <f>SUM(F10:F22)</f>
        <v>560427</v>
      </c>
      <c r="G23" s="183">
        <f>SUM(G10:G22)</f>
        <v>552448</v>
      </c>
      <c r="H23" s="183">
        <f>SUM(H10:H22)</f>
        <v>553290</v>
      </c>
      <c r="I23" s="184"/>
      <c r="J23" s="185"/>
      <c r="K23" s="186"/>
    </row>
    <row r="24" spans="1:11" s="190" customFormat="1" ht="15" customHeight="1">
      <c r="A24" s="61"/>
      <c r="B24" s="97"/>
      <c r="C24" s="97"/>
      <c r="D24" s="187"/>
      <c r="E24" s="97"/>
      <c r="F24" s="97"/>
      <c r="G24" s="97"/>
      <c r="H24" s="97"/>
      <c r="I24" s="188"/>
      <c r="J24" s="189"/>
      <c r="K24" s="189"/>
    </row>
    <row r="25" spans="1:11" s="159" customFormat="1" ht="12" customHeight="1">
      <c r="A25" s="205" t="s">
        <v>73</v>
      </c>
      <c r="B25" s="211" t="s">
        <v>106</v>
      </c>
      <c r="C25" s="212"/>
      <c r="D25" s="158"/>
      <c r="E25" s="175" t="s">
        <v>114</v>
      </c>
      <c r="F25" s="176"/>
      <c r="G25" s="176"/>
      <c r="H25" s="176"/>
      <c r="I25" s="152"/>
      <c r="J25" s="210"/>
      <c r="K25" s="210"/>
    </row>
    <row r="26" spans="1:14" s="162" customFormat="1" ht="21.75" customHeight="1">
      <c r="A26" s="206"/>
      <c r="B26" s="160" t="s">
        <v>95</v>
      </c>
      <c r="C26" s="160" t="s">
        <v>107</v>
      </c>
      <c r="D26" s="160"/>
      <c r="E26" s="160" t="s">
        <v>108</v>
      </c>
      <c r="F26" s="160" t="s">
        <v>109</v>
      </c>
      <c r="G26" s="160" t="s">
        <v>110</v>
      </c>
      <c r="H26" s="160" t="s">
        <v>111</v>
      </c>
      <c r="I26" s="152"/>
      <c r="J26" s="177"/>
      <c r="K26" s="177"/>
      <c r="N26" s="178"/>
    </row>
    <row r="27" spans="1:14" s="116" customFormat="1" ht="12" customHeight="1">
      <c r="A27" s="98" t="s">
        <v>74</v>
      </c>
      <c r="B27" s="20"/>
      <c r="C27" s="19">
        <v>83804</v>
      </c>
      <c r="D27" s="19"/>
      <c r="E27" s="19">
        <v>76550</v>
      </c>
      <c r="F27" s="19">
        <v>79884</v>
      </c>
      <c r="G27" s="19">
        <v>71778</v>
      </c>
      <c r="H27" s="19">
        <v>80072</v>
      </c>
      <c r="I27" s="179"/>
      <c r="J27" s="180"/>
      <c r="K27" s="180"/>
      <c r="N27" s="115"/>
    </row>
    <row r="28" spans="1:14" s="195" customFormat="1" ht="12" customHeight="1">
      <c r="A28" s="101" t="s">
        <v>75</v>
      </c>
      <c r="B28" s="191"/>
      <c r="C28" s="192">
        <v>345948</v>
      </c>
      <c r="D28" s="192"/>
      <c r="E28" s="192">
        <v>343917</v>
      </c>
      <c r="F28" s="192">
        <v>329902</v>
      </c>
      <c r="G28" s="192">
        <v>326832</v>
      </c>
      <c r="H28" s="192">
        <v>317890</v>
      </c>
      <c r="I28" s="193"/>
      <c r="J28" s="194"/>
      <c r="K28" s="194"/>
      <c r="N28" s="196"/>
    </row>
    <row r="29" spans="1:14" s="195" customFormat="1" ht="22.5" customHeight="1">
      <c r="A29" s="101" t="s">
        <v>120</v>
      </c>
      <c r="B29" s="191"/>
      <c r="C29" s="192">
        <v>56022</v>
      </c>
      <c r="D29" s="192"/>
      <c r="E29" s="19">
        <v>48361</v>
      </c>
      <c r="F29" s="19">
        <v>49782</v>
      </c>
      <c r="G29" s="19">
        <v>48699</v>
      </c>
      <c r="H29" s="19">
        <v>53630</v>
      </c>
      <c r="I29" s="179"/>
      <c r="J29" s="194"/>
      <c r="K29" s="194"/>
      <c r="N29" s="196"/>
    </row>
    <row r="30" spans="1:14" s="116" customFormat="1" ht="12" customHeight="1">
      <c r="A30" s="98" t="s">
        <v>76</v>
      </c>
      <c r="B30" s="20"/>
      <c r="C30" s="19">
        <v>2889</v>
      </c>
      <c r="D30" s="19"/>
      <c r="E30" s="19">
        <v>2280</v>
      </c>
      <c r="F30" s="19">
        <v>2834</v>
      </c>
      <c r="G30" s="19">
        <v>2608</v>
      </c>
      <c r="H30" s="19">
        <v>2562</v>
      </c>
      <c r="I30" s="179"/>
      <c r="J30" s="180"/>
      <c r="K30" s="180"/>
      <c r="N30" s="115"/>
    </row>
    <row r="31" spans="1:14" s="116" customFormat="1" ht="12" customHeight="1">
      <c r="A31" s="100" t="s">
        <v>113</v>
      </c>
      <c r="B31" s="20"/>
      <c r="C31" s="19">
        <v>5485</v>
      </c>
      <c r="D31" s="19"/>
      <c r="E31" s="19">
        <v>21781</v>
      </c>
      <c r="F31" s="19">
        <v>20408</v>
      </c>
      <c r="G31" s="19">
        <v>22016</v>
      </c>
      <c r="H31" s="19">
        <v>20108</v>
      </c>
      <c r="I31" s="179"/>
      <c r="J31" s="180"/>
      <c r="K31" s="180"/>
      <c r="N31" s="115"/>
    </row>
    <row r="32" spans="1:14" s="116" customFormat="1" ht="12" customHeight="1">
      <c r="A32" s="98" t="s">
        <v>78</v>
      </c>
      <c r="B32" s="20"/>
      <c r="C32" s="19">
        <v>23980</v>
      </c>
      <c r="D32" s="19"/>
      <c r="E32" s="19">
        <v>19573</v>
      </c>
      <c r="F32" s="19">
        <v>16257</v>
      </c>
      <c r="G32" s="19">
        <v>21162</v>
      </c>
      <c r="H32" s="19">
        <v>20153</v>
      </c>
      <c r="I32" s="179"/>
      <c r="J32" s="180"/>
      <c r="K32" s="180"/>
      <c r="N32" s="115"/>
    </row>
    <row r="33" spans="1:14" s="116" customFormat="1" ht="12" customHeight="1">
      <c r="A33" s="98" t="s">
        <v>79</v>
      </c>
      <c r="B33" s="20"/>
      <c r="C33" s="19">
        <v>22218</v>
      </c>
      <c r="D33" s="19"/>
      <c r="E33" s="19">
        <v>22540</v>
      </c>
      <c r="F33" s="19">
        <v>22603</v>
      </c>
      <c r="G33" s="19">
        <v>22000</v>
      </c>
      <c r="H33" s="19">
        <v>21893</v>
      </c>
      <c r="I33" s="179"/>
      <c r="J33" s="180"/>
      <c r="K33" s="180"/>
      <c r="N33" s="115"/>
    </row>
    <row r="34" spans="1:14" s="116" customFormat="1" ht="12" customHeight="1">
      <c r="A34" s="98" t="s">
        <v>80</v>
      </c>
      <c r="B34" s="20"/>
      <c r="C34" s="19">
        <v>6117</v>
      </c>
      <c r="D34" s="19"/>
      <c r="E34" s="19">
        <v>6052</v>
      </c>
      <c r="F34" s="19">
        <v>5170</v>
      </c>
      <c r="G34" s="19">
        <v>5111</v>
      </c>
      <c r="H34" s="19">
        <v>5380</v>
      </c>
      <c r="I34" s="179"/>
      <c r="J34" s="180"/>
      <c r="K34" s="180"/>
      <c r="N34" s="115"/>
    </row>
    <row r="35" spans="1:14" s="116" customFormat="1" ht="12" customHeight="1">
      <c r="A35" s="98" t="s">
        <v>81</v>
      </c>
      <c r="B35" s="20"/>
      <c r="C35" s="19">
        <v>6646</v>
      </c>
      <c r="D35" s="19"/>
      <c r="E35" s="19">
        <v>6646</v>
      </c>
      <c r="F35" s="19">
        <v>6646</v>
      </c>
      <c r="G35" s="19">
        <v>6646</v>
      </c>
      <c r="H35" s="19">
        <v>6629</v>
      </c>
      <c r="I35" s="179"/>
      <c r="J35" s="180"/>
      <c r="K35" s="180"/>
      <c r="N35" s="115"/>
    </row>
    <row r="36" spans="1:14" s="116" customFormat="1" ht="12" customHeight="1">
      <c r="A36" s="98" t="s">
        <v>82</v>
      </c>
      <c r="B36" s="20"/>
      <c r="C36" s="19">
        <v>8393</v>
      </c>
      <c r="D36" s="19"/>
      <c r="E36" s="19">
        <v>10783</v>
      </c>
      <c r="F36" s="19">
        <v>10730</v>
      </c>
      <c r="G36" s="19">
        <v>10713</v>
      </c>
      <c r="H36" s="19">
        <v>10554</v>
      </c>
      <c r="I36" s="179"/>
      <c r="J36" s="180"/>
      <c r="K36" s="180"/>
      <c r="N36" s="115"/>
    </row>
    <row r="37" spans="1:14" s="116" customFormat="1" ht="12" customHeight="1">
      <c r="A37" s="98" t="s">
        <v>83</v>
      </c>
      <c r="B37" s="20"/>
      <c r="C37" s="19">
        <v>31093</v>
      </c>
      <c r="D37" s="19"/>
      <c r="E37" s="19">
        <v>9152</v>
      </c>
      <c r="F37" s="19">
        <f>10176+1</f>
        <v>10177</v>
      </c>
      <c r="G37" s="19">
        <f>10096+1</f>
        <v>10097</v>
      </c>
      <c r="H37" s="19">
        <f>10984-1</f>
        <v>10983</v>
      </c>
      <c r="I37" s="179"/>
      <c r="J37" s="180"/>
      <c r="K37" s="180"/>
      <c r="N37" s="115"/>
    </row>
    <row r="38" spans="1:14" s="116" customFormat="1" ht="12" customHeight="1">
      <c r="A38" s="98" t="s">
        <v>84</v>
      </c>
      <c r="B38" s="20"/>
      <c r="C38" s="19">
        <v>1120</v>
      </c>
      <c r="D38" s="19"/>
      <c r="E38" s="19">
        <v>1209</v>
      </c>
      <c r="F38" s="19">
        <v>974</v>
      </c>
      <c r="G38" s="19">
        <v>968</v>
      </c>
      <c r="H38" s="19">
        <v>913</v>
      </c>
      <c r="I38" s="179"/>
      <c r="J38" s="180"/>
      <c r="K38" s="180"/>
      <c r="N38" s="115"/>
    </row>
    <row r="39" spans="1:11" s="166" customFormat="1" ht="12" customHeight="1">
      <c r="A39" s="98" t="s">
        <v>85</v>
      </c>
      <c r="B39" s="181">
        <f>SUM(B27:B38)</f>
        <v>0</v>
      </c>
      <c r="C39" s="19">
        <v>927</v>
      </c>
      <c r="D39" s="19"/>
      <c r="E39" s="19">
        <v>1105</v>
      </c>
      <c r="F39" s="19">
        <v>1259</v>
      </c>
      <c r="G39" s="19">
        <v>1219</v>
      </c>
      <c r="H39" s="19">
        <v>1270</v>
      </c>
      <c r="I39" s="181"/>
      <c r="J39" s="180"/>
      <c r="K39" s="180"/>
    </row>
    <row r="40" spans="1:11" s="116" customFormat="1" ht="12" customHeight="1">
      <c r="A40" s="98" t="s">
        <v>86</v>
      </c>
      <c r="B40" s="20"/>
      <c r="C40" s="19">
        <v>4002</v>
      </c>
      <c r="D40" s="19"/>
      <c r="E40" s="19">
        <v>4701</v>
      </c>
      <c r="F40" s="19">
        <v>3801</v>
      </c>
      <c r="G40" s="19">
        <v>2599</v>
      </c>
      <c r="H40" s="19">
        <v>1253</v>
      </c>
      <c r="I40" s="179"/>
      <c r="J40" s="180"/>
      <c r="K40" s="180"/>
    </row>
    <row r="41" spans="1:11" s="116" customFormat="1" ht="4.5" customHeight="1">
      <c r="A41" s="163"/>
      <c r="B41" s="20"/>
      <c r="C41" s="19"/>
      <c r="D41" s="19"/>
      <c r="E41" s="19"/>
      <c r="F41" s="19"/>
      <c r="G41" s="19"/>
      <c r="H41" s="19"/>
      <c r="I41" s="182"/>
      <c r="J41" s="180"/>
      <c r="K41" s="180"/>
    </row>
    <row r="42" spans="1:11" s="120" customFormat="1" ht="15" customHeight="1">
      <c r="A42" s="54" t="s">
        <v>87</v>
      </c>
      <c r="B42" s="55" t="e">
        <f>SUM(#REF!)</f>
        <v>#REF!</v>
      </c>
      <c r="C42" s="183">
        <f>SUM(C27:C41)</f>
        <v>598644</v>
      </c>
      <c r="D42" s="183"/>
      <c r="E42" s="183">
        <f>SUM(E27:E41)</f>
        <v>574650</v>
      </c>
      <c r="F42" s="183">
        <f>SUM(F27:F41)</f>
        <v>560427</v>
      </c>
      <c r="G42" s="183">
        <f>SUM(G27:G41)</f>
        <v>552448</v>
      </c>
      <c r="H42" s="183">
        <f>SUM(H27:H41)</f>
        <v>553290</v>
      </c>
      <c r="I42" s="197"/>
      <c r="J42" s="185"/>
      <c r="K42" s="186"/>
    </row>
    <row r="43" spans="1:11" ht="30" customHeight="1">
      <c r="A43" s="207" t="s">
        <v>115</v>
      </c>
      <c r="B43" s="207"/>
      <c r="C43" s="207"/>
      <c r="D43" s="207"/>
      <c r="E43" s="207"/>
      <c r="F43" s="207"/>
      <c r="G43" s="207"/>
      <c r="H43" s="207"/>
      <c r="I43" s="198"/>
      <c r="J43" s="198"/>
      <c r="K43" s="112"/>
    </row>
    <row r="44" spans="3:11" ht="1.5" customHeight="1">
      <c r="C44" s="169"/>
      <c r="D44" s="199"/>
      <c r="E44" s="169"/>
      <c r="F44" s="169"/>
      <c r="G44" s="169"/>
      <c r="H44" s="169"/>
      <c r="I44" s="169"/>
      <c r="J44" s="112"/>
      <c r="K44" s="112"/>
    </row>
  </sheetData>
  <mergeCells count="7">
    <mergeCell ref="A43:H43"/>
    <mergeCell ref="J8:K8"/>
    <mergeCell ref="B8:C8"/>
    <mergeCell ref="A8:A9"/>
    <mergeCell ref="A25:A26"/>
    <mergeCell ref="B25:C25"/>
    <mergeCell ref="J25:K25"/>
  </mergeCells>
  <printOptions/>
  <pageMargins left="0.75" right="0.75" top="1" bottom="1" header="0.5" footer="0.5"/>
  <pageSetup horizontalDpi="600" verticalDpi="600" orientation="portrait" paperSize="9" r:id="rId2"/>
  <ignoredErrors>
    <ignoredError sqref="C23:H2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/>
  <dimension ref="A1:K71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7.8515625" style="28" customWidth="1"/>
    <col min="2" max="2" width="10.7109375" style="2" customWidth="1"/>
    <col min="3" max="3" width="12.7109375" style="2" customWidth="1"/>
    <col min="4" max="4" width="10.7109375" style="3" customWidth="1"/>
    <col min="5" max="5" width="10.7109375" style="2" customWidth="1"/>
    <col min="6" max="7" width="10.7109375" style="3" customWidth="1"/>
    <col min="8" max="8" width="9.7109375" style="3" customWidth="1"/>
    <col min="9" max="9" width="5.57421875" style="3" customWidth="1"/>
    <col min="10" max="16384" width="9.140625" style="3" customWidth="1"/>
  </cols>
  <sheetData>
    <row r="1" ht="20.25">
      <c r="A1" s="1" t="s">
        <v>0</v>
      </c>
    </row>
    <row r="3" ht="18">
      <c r="A3" s="4"/>
    </row>
    <row r="5" spans="1:6" ht="18" customHeight="1">
      <c r="A5" s="5" t="s">
        <v>118</v>
      </c>
      <c r="B5" s="6"/>
      <c r="C5" s="6"/>
      <c r="E5" s="6"/>
      <c r="F5" s="7"/>
    </row>
    <row r="6" spans="1:8" s="11" customFormat="1" ht="9" customHeight="1">
      <c r="A6" s="8"/>
      <c r="B6" s="9"/>
      <c r="C6" s="9"/>
      <c r="D6" s="3"/>
      <c r="E6" s="9"/>
      <c r="F6" s="3"/>
      <c r="G6" s="3"/>
      <c r="H6" s="10" t="s">
        <v>1</v>
      </c>
    </row>
    <row r="7" spans="1:9" s="15" customFormat="1" ht="34.5" customHeight="1">
      <c r="A7" s="12"/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4"/>
    </row>
    <row r="8" s="17" customFormat="1" ht="15" customHeight="1">
      <c r="A8" s="16" t="s">
        <v>9</v>
      </c>
    </row>
    <row r="9" spans="1:9" s="21" customFormat="1" ht="13.5" customHeight="1">
      <c r="A9" s="18" t="s">
        <v>10</v>
      </c>
      <c r="B9" s="19">
        <v>3009</v>
      </c>
      <c r="C9" s="19">
        <v>634</v>
      </c>
      <c r="D9" s="19">
        <v>62</v>
      </c>
      <c r="E9" s="19">
        <v>436</v>
      </c>
      <c r="F9" s="19">
        <v>358</v>
      </c>
      <c r="G9" s="19">
        <v>188</v>
      </c>
      <c r="H9" s="19">
        <v>4687</v>
      </c>
      <c r="I9" s="20"/>
    </row>
    <row r="10" spans="1:8" s="21" customFormat="1" ht="13.5" customHeight="1">
      <c r="A10" s="18" t="s">
        <v>11</v>
      </c>
      <c r="B10" s="19">
        <v>2804</v>
      </c>
      <c r="C10" s="19">
        <v>649</v>
      </c>
      <c r="D10" s="19">
        <v>58</v>
      </c>
      <c r="E10" s="19">
        <v>350</v>
      </c>
      <c r="F10" s="19">
        <v>329</v>
      </c>
      <c r="G10" s="19">
        <v>299</v>
      </c>
      <c r="H10" s="19">
        <v>4489</v>
      </c>
    </row>
    <row r="11" spans="1:9" s="21" customFormat="1" ht="13.5" customHeight="1">
      <c r="A11" s="17" t="s">
        <v>12</v>
      </c>
      <c r="B11" s="22">
        <v>7.310984308131241</v>
      </c>
      <c r="C11" s="22">
        <v>-2.3112480739599386</v>
      </c>
      <c r="D11" s="22">
        <v>6.896551724137931</v>
      </c>
      <c r="E11" s="22">
        <v>24.571428571428573</v>
      </c>
      <c r="F11" s="22">
        <v>8.814589665653495</v>
      </c>
      <c r="G11" s="22">
        <v>-37.123745819397996</v>
      </c>
      <c r="H11" s="22">
        <v>4.4107819113388285</v>
      </c>
      <c r="I11" s="23"/>
    </row>
    <row r="12" spans="1:3" s="17" customFormat="1" ht="15" customHeight="1">
      <c r="A12" s="16" t="s">
        <v>14</v>
      </c>
      <c r="C12" s="22"/>
    </row>
    <row r="13" spans="1:9" s="21" customFormat="1" ht="13.5" customHeight="1">
      <c r="A13" s="18" t="s">
        <v>10</v>
      </c>
      <c r="B13" s="19">
        <v>-1547</v>
      </c>
      <c r="C13" s="19">
        <v>-197</v>
      </c>
      <c r="D13" s="19">
        <v>-22</v>
      </c>
      <c r="E13" s="19">
        <v>-219</v>
      </c>
      <c r="F13" s="19">
        <v>-140</v>
      </c>
      <c r="G13" s="19">
        <v>-222</v>
      </c>
      <c r="H13" s="19">
        <v>-2347</v>
      </c>
      <c r="I13" s="20"/>
    </row>
    <row r="14" spans="1:8" s="21" customFormat="1" ht="13.5" customHeight="1">
      <c r="A14" s="18" t="s">
        <v>20</v>
      </c>
      <c r="B14" s="19">
        <v>-1539</v>
      </c>
      <c r="C14" s="19">
        <v>-206</v>
      </c>
      <c r="D14" s="19">
        <v>-22</v>
      </c>
      <c r="E14" s="19">
        <v>-204</v>
      </c>
      <c r="F14" s="19">
        <v>-129</v>
      </c>
      <c r="G14" s="19">
        <v>-226</v>
      </c>
      <c r="H14" s="19">
        <v>-2326</v>
      </c>
    </row>
    <row r="15" spans="1:9" s="21" customFormat="1" ht="13.5" customHeight="1">
      <c r="A15" s="17" t="s">
        <v>12</v>
      </c>
      <c r="B15" s="22">
        <v>0.5198180636777128</v>
      </c>
      <c r="C15" s="22">
        <v>-4.368932038834951</v>
      </c>
      <c r="D15" s="22">
        <v>0</v>
      </c>
      <c r="E15" s="22">
        <v>7.352941176470588</v>
      </c>
      <c r="F15" s="22">
        <v>8.527131782945736</v>
      </c>
      <c r="G15" s="22">
        <v>-1.7699115044247788</v>
      </c>
      <c r="H15" s="22">
        <v>0.9028374892519346</v>
      </c>
      <c r="I15" s="23"/>
    </row>
    <row r="16" s="17" customFormat="1" ht="15" customHeight="1">
      <c r="A16" s="16" t="s">
        <v>15</v>
      </c>
    </row>
    <row r="17" spans="1:9" s="21" customFormat="1" ht="13.5" customHeight="1">
      <c r="A17" s="18" t="s">
        <v>10</v>
      </c>
      <c r="B17" s="19">
        <v>1462</v>
      </c>
      <c r="C17" s="19">
        <v>437</v>
      </c>
      <c r="D17" s="19">
        <v>40</v>
      </c>
      <c r="E17" s="19">
        <v>217</v>
      </c>
      <c r="F17" s="19">
        <v>218</v>
      </c>
      <c r="G17" s="19">
        <v>-34</v>
      </c>
      <c r="H17" s="19">
        <v>2340</v>
      </c>
      <c r="I17" s="20"/>
    </row>
    <row r="18" spans="1:8" s="21" customFormat="1" ht="13.5" customHeight="1">
      <c r="A18" s="18" t="s">
        <v>20</v>
      </c>
      <c r="B18" s="19">
        <v>1265</v>
      </c>
      <c r="C18" s="19">
        <v>443</v>
      </c>
      <c r="D18" s="19">
        <v>36</v>
      </c>
      <c r="E18" s="19">
        <v>146</v>
      </c>
      <c r="F18" s="19">
        <v>200</v>
      </c>
      <c r="G18" s="19">
        <v>73</v>
      </c>
      <c r="H18" s="19">
        <v>2163</v>
      </c>
    </row>
    <row r="19" spans="1:9" s="21" customFormat="1" ht="13.5" customHeight="1">
      <c r="A19" s="17" t="s">
        <v>12</v>
      </c>
      <c r="B19" s="22">
        <v>15.57312252964427</v>
      </c>
      <c r="C19" s="22">
        <v>-1.3544018058690745</v>
      </c>
      <c r="D19" s="22">
        <v>11.11111111111111</v>
      </c>
      <c r="E19" s="22">
        <v>48.63013698630137</v>
      </c>
      <c r="F19" s="22">
        <v>9</v>
      </c>
      <c r="G19" s="22" t="s">
        <v>13</v>
      </c>
      <c r="H19" s="22">
        <v>8.183079056865465</v>
      </c>
      <c r="I19" s="23"/>
    </row>
    <row r="20" s="17" customFormat="1" ht="15" customHeight="1">
      <c r="A20" s="16" t="s">
        <v>16</v>
      </c>
    </row>
    <row r="21" spans="1:9" s="21" customFormat="1" ht="13.5" customHeight="1">
      <c r="A21" s="18" t="s">
        <v>10</v>
      </c>
      <c r="B21" s="19">
        <v>1180</v>
      </c>
      <c r="C21" s="19">
        <v>412</v>
      </c>
      <c r="D21" s="19">
        <v>42</v>
      </c>
      <c r="E21" s="19">
        <v>188</v>
      </c>
      <c r="F21" s="19">
        <v>207</v>
      </c>
      <c r="G21" s="19">
        <v>-74</v>
      </c>
      <c r="H21" s="19">
        <v>1955</v>
      </c>
      <c r="I21" s="20"/>
    </row>
    <row r="22" spans="1:8" s="21" customFormat="1" ht="13.5" customHeight="1">
      <c r="A22" s="18" t="s">
        <v>20</v>
      </c>
      <c r="B22" s="19">
        <v>988</v>
      </c>
      <c r="C22" s="19">
        <v>417</v>
      </c>
      <c r="D22" s="19">
        <v>37</v>
      </c>
      <c r="E22" s="19">
        <v>116</v>
      </c>
      <c r="F22" s="19">
        <v>193</v>
      </c>
      <c r="G22" s="19">
        <v>52</v>
      </c>
      <c r="H22" s="19">
        <v>1803</v>
      </c>
    </row>
    <row r="23" spans="1:9" s="21" customFormat="1" ht="13.5" customHeight="1">
      <c r="A23" s="17" t="s">
        <v>12</v>
      </c>
      <c r="B23" s="22">
        <v>19.4331983805668</v>
      </c>
      <c r="C23" s="22">
        <v>-1.1990407673860912</v>
      </c>
      <c r="D23" s="22">
        <v>13.513513513513514</v>
      </c>
      <c r="E23" s="22">
        <v>62.06896551724138</v>
      </c>
      <c r="F23" s="22">
        <v>7.253886010362694</v>
      </c>
      <c r="G23" s="22" t="s">
        <v>13</v>
      </c>
      <c r="H23" s="22">
        <v>8.430393788130893</v>
      </c>
      <c r="I23" s="23"/>
    </row>
    <row r="24" spans="1:9" s="21" customFormat="1" ht="19.5" customHeight="1">
      <c r="A24" s="17"/>
      <c r="B24" s="23"/>
      <c r="C24" s="23"/>
      <c r="D24" s="23"/>
      <c r="E24" s="23"/>
      <c r="F24" s="23"/>
      <c r="G24" s="23"/>
      <c r="H24" s="23" t="s">
        <v>13</v>
      </c>
      <c r="I24" s="23"/>
    </row>
    <row r="25" spans="1:6" s="17" customFormat="1" ht="15" customHeight="1">
      <c r="A25" s="16" t="s">
        <v>17</v>
      </c>
      <c r="F25" s="24"/>
    </row>
    <row r="26" spans="1:11" s="21" customFormat="1" ht="13.5" customHeight="1">
      <c r="A26" s="18" t="s">
        <v>10</v>
      </c>
      <c r="B26" s="19">
        <v>210764</v>
      </c>
      <c r="C26" s="19">
        <v>61806</v>
      </c>
      <c r="D26" s="19">
        <v>33209</v>
      </c>
      <c r="E26" s="19">
        <v>18906</v>
      </c>
      <c r="F26" s="25">
        <v>2253</v>
      </c>
      <c r="G26" s="19">
        <v>4932</v>
      </c>
      <c r="H26" s="19">
        <v>331870</v>
      </c>
      <c r="I26" s="20"/>
      <c r="K26" s="26"/>
    </row>
    <row r="27" spans="1:8" s="21" customFormat="1" ht="13.5" customHeight="1">
      <c r="A27" s="18" t="s">
        <v>18</v>
      </c>
      <c r="B27" s="19">
        <v>207455</v>
      </c>
      <c r="C27" s="19">
        <v>60480</v>
      </c>
      <c r="D27" s="19">
        <v>34423</v>
      </c>
      <c r="E27" s="19">
        <v>18370</v>
      </c>
      <c r="F27" s="25">
        <v>2384</v>
      </c>
      <c r="G27" s="19">
        <v>3638</v>
      </c>
      <c r="H27" s="19">
        <v>326750</v>
      </c>
    </row>
    <row r="28" spans="1:9" s="21" customFormat="1" ht="13.5" customHeight="1">
      <c r="A28" s="18" t="s">
        <v>21</v>
      </c>
      <c r="B28" s="22">
        <v>1.595044708490998</v>
      </c>
      <c r="C28" s="22">
        <v>2.1924603174603177</v>
      </c>
      <c r="D28" s="22">
        <v>-3.5267117915347295</v>
      </c>
      <c r="E28" s="22">
        <v>2.9178007621121393</v>
      </c>
      <c r="F28" s="22">
        <v>-5.49496644295302</v>
      </c>
      <c r="G28" s="22">
        <v>35.56899395272128</v>
      </c>
      <c r="H28" s="22">
        <v>1.566947207345065</v>
      </c>
      <c r="I28" s="20"/>
    </row>
    <row r="29" spans="1:7" s="17" customFormat="1" ht="15" customHeight="1">
      <c r="A29" s="16" t="s">
        <v>19</v>
      </c>
      <c r="F29" s="24"/>
      <c r="G29" s="24"/>
    </row>
    <row r="30" spans="1:9" s="21" customFormat="1" ht="13.5" customHeight="1">
      <c r="A30" s="18" t="s">
        <v>10</v>
      </c>
      <c r="B30" s="19">
        <v>181729</v>
      </c>
      <c r="C30" s="19">
        <v>68482</v>
      </c>
      <c r="D30" s="19">
        <v>4563</v>
      </c>
      <c r="E30" s="19">
        <v>23761</v>
      </c>
      <c r="F30" s="25">
        <v>30447</v>
      </c>
      <c r="G30" s="19">
        <v>64287</v>
      </c>
      <c r="H30" s="19">
        <v>373269</v>
      </c>
      <c r="I30" s="20"/>
    </row>
    <row r="31" spans="1:8" s="21" customFormat="1" ht="13.5" customHeight="1">
      <c r="A31" s="18" t="s">
        <v>18</v>
      </c>
      <c r="B31" s="19">
        <v>186116</v>
      </c>
      <c r="C31" s="19">
        <v>64993</v>
      </c>
      <c r="D31" s="19">
        <v>4431</v>
      </c>
      <c r="E31" s="19">
        <v>23247</v>
      </c>
      <c r="F31" s="25">
        <v>30483</v>
      </c>
      <c r="G31" s="19">
        <v>60804</v>
      </c>
      <c r="H31" s="19">
        <v>370074</v>
      </c>
    </row>
    <row r="32" spans="1:9" s="21" customFormat="1" ht="13.5" customHeight="1">
      <c r="A32" s="18" t="s">
        <v>21</v>
      </c>
      <c r="B32" s="22">
        <v>-2.357132111156483</v>
      </c>
      <c r="C32" s="22">
        <v>5.368270429123136</v>
      </c>
      <c r="D32" s="22">
        <v>2.979011509817197</v>
      </c>
      <c r="E32" s="22">
        <v>2.211037983395707</v>
      </c>
      <c r="F32" s="22">
        <v>-0.11809861234130499</v>
      </c>
      <c r="G32" s="22">
        <v>5.728241563055062</v>
      </c>
      <c r="H32" s="22">
        <v>0.9</v>
      </c>
      <c r="I32" s="20"/>
    </row>
    <row r="33" spans="1:7" s="21" customFormat="1" ht="9" customHeight="1">
      <c r="A33" s="17"/>
      <c r="B33" s="23"/>
      <c r="C33" s="23"/>
      <c r="D33" s="23"/>
      <c r="E33" s="23"/>
      <c r="F33" s="23"/>
      <c r="G33" s="23"/>
    </row>
    <row r="34" spans="1:8" s="27" customFormat="1" ht="24.75" customHeight="1">
      <c r="A34" s="213" t="s">
        <v>22</v>
      </c>
      <c r="B34" s="214"/>
      <c r="C34" s="214"/>
      <c r="D34" s="214"/>
      <c r="E34" s="214"/>
      <c r="F34" s="214"/>
      <c r="G34" s="214"/>
      <c r="H34" s="214"/>
    </row>
    <row r="35" spans="1:6" s="27" customFormat="1" ht="13.5" customHeight="1">
      <c r="A35" s="215" t="s">
        <v>23</v>
      </c>
      <c r="B35" s="216"/>
      <c r="C35" s="216"/>
      <c r="D35" s="216"/>
      <c r="E35" s="216"/>
      <c r="F35" s="216"/>
    </row>
    <row r="36" spans="1:6" s="27" customFormat="1" ht="13.5" customHeight="1">
      <c r="A36" s="215" t="s">
        <v>24</v>
      </c>
      <c r="B36" s="216"/>
      <c r="C36" s="216"/>
      <c r="D36" s="216"/>
      <c r="E36" s="216"/>
      <c r="F36" s="216"/>
    </row>
    <row r="37" ht="1.5" customHeight="1"/>
    <row r="38" ht="19.5" customHeight="1"/>
    <row r="39" ht="4.5" customHeight="1"/>
    <row r="41" ht="18">
      <c r="A41" s="29"/>
    </row>
    <row r="42" spans="1:9" ht="12" customHeight="1">
      <c r="A42" s="8"/>
      <c r="B42" s="9"/>
      <c r="C42" s="9"/>
      <c r="E42" s="9"/>
      <c r="H42" s="30"/>
      <c r="I42" s="31"/>
    </row>
    <row r="43" spans="1:8" ht="12.75">
      <c r="A43" s="16"/>
      <c r="B43" s="17"/>
      <c r="C43" s="17"/>
      <c r="D43" s="17"/>
      <c r="E43" s="17"/>
      <c r="F43" s="17"/>
      <c r="G43" s="17"/>
      <c r="H43" s="17"/>
    </row>
    <row r="44" spans="1:8" ht="12.75">
      <c r="A44" s="18"/>
      <c r="B44" s="19"/>
      <c r="C44" s="19"/>
      <c r="D44" s="19"/>
      <c r="E44" s="19"/>
      <c r="F44" s="19"/>
      <c r="G44" s="19"/>
      <c r="H44" s="19"/>
    </row>
    <row r="45" spans="1:8" ht="12.75">
      <c r="A45" s="18"/>
      <c r="B45" s="19"/>
      <c r="C45" s="19"/>
      <c r="D45" s="19"/>
      <c r="E45" s="19"/>
      <c r="F45" s="19"/>
      <c r="G45" s="19"/>
      <c r="H45" s="19"/>
    </row>
    <row r="46" spans="1:8" ht="12.75">
      <c r="A46" s="17"/>
      <c r="B46" s="22"/>
      <c r="C46" s="22"/>
      <c r="D46" s="22"/>
      <c r="E46" s="22"/>
      <c r="F46" s="22"/>
      <c r="G46" s="22"/>
      <c r="H46" s="22"/>
    </row>
    <row r="47" spans="1:8" ht="12.75">
      <c r="A47" s="16"/>
      <c r="B47" s="17"/>
      <c r="C47" s="17"/>
      <c r="D47" s="17"/>
      <c r="E47" s="17"/>
      <c r="F47" s="17"/>
      <c r="G47" s="17"/>
      <c r="H47" s="17"/>
    </row>
    <row r="48" spans="1:8" ht="12.75">
      <c r="A48" s="18"/>
      <c r="B48" s="19"/>
      <c r="C48" s="19"/>
      <c r="D48" s="19"/>
      <c r="E48" s="19"/>
      <c r="F48" s="19"/>
      <c r="G48" s="19"/>
      <c r="H48" s="19"/>
    </row>
    <row r="49" spans="1:8" ht="12.75">
      <c r="A49" s="18"/>
      <c r="B49" s="19"/>
      <c r="C49" s="19"/>
      <c r="D49" s="19"/>
      <c r="E49" s="19"/>
      <c r="F49" s="19"/>
      <c r="G49" s="19"/>
      <c r="H49" s="19"/>
    </row>
    <row r="50" spans="1:8" ht="12.75">
      <c r="A50" s="17"/>
      <c r="B50" s="22"/>
      <c r="C50" s="22"/>
      <c r="D50" s="22"/>
      <c r="E50" s="22"/>
      <c r="F50" s="22"/>
      <c r="G50" s="22"/>
      <c r="H50" s="22"/>
    </row>
    <row r="51" spans="1:8" ht="12.75">
      <c r="A51" s="16"/>
      <c r="B51" s="17"/>
      <c r="C51" s="17"/>
      <c r="D51" s="17"/>
      <c r="E51" s="17"/>
      <c r="F51" s="17"/>
      <c r="G51" s="17"/>
      <c r="H51" s="17"/>
    </row>
    <row r="52" spans="1:8" ht="12.75">
      <c r="A52" s="18"/>
      <c r="B52" s="19"/>
      <c r="C52" s="19"/>
      <c r="D52" s="19"/>
      <c r="E52" s="19"/>
      <c r="F52" s="19"/>
      <c r="G52" s="19"/>
      <c r="H52" s="19"/>
    </row>
    <row r="53" spans="1:8" ht="12.75">
      <c r="A53" s="18"/>
      <c r="B53" s="19"/>
      <c r="C53" s="19"/>
      <c r="D53" s="19"/>
      <c r="E53" s="19"/>
      <c r="F53" s="19"/>
      <c r="G53" s="19"/>
      <c r="H53" s="19"/>
    </row>
    <row r="54" spans="1:8" ht="12.75">
      <c r="A54" s="17"/>
      <c r="B54" s="22"/>
      <c r="C54" s="22"/>
      <c r="D54" s="22"/>
      <c r="E54" s="22"/>
      <c r="F54" s="22"/>
      <c r="G54" s="22"/>
      <c r="H54" s="22"/>
    </row>
    <row r="55" spans="1:8" ht="12.75">
      <c r="A55" s="16"/>
      <c r="B55" s="17"/>
      <c r="C55" s="17"/>
      <c r="D55" s="17"/>
      <c r="E55" s="17"/>
      <c r="F55" s="17"/>
      <c r="G55" s="17"/>
      <c r="H55" s="17"/>
    </row>
    <row r="56" spans="1:8" ht="12.75">
      <c r="A56" s="18"/>
      <c r="B56" s="19"/>
      <c r="C56" s="19"/>
      <c r="D56" s="19"/>
      <c r="E56" s="19"/>
      <c r="F56" s="19"/>
      <c r="G56" s="19"/>
      <c r="H56" s="19"/>
    </row>
    <row r="57" spans="1:8" ht="12.75">
      <c r="A57" s="18"/>
      <c r="B57" s="19"/>
      <c r="C57" s="19"/>
      <c r="D57" s="19"/>
      <c r="E57" s="19"/>
      <c r="F57" s="19"/>
      <c r="G57" s="19"/>
      <c r="H57" s="19"/>
    </row>
    <row r="58" spans="1:8" ht="12.75">
      <c r="A58" s="17"/>
      <c r="B58" s="22"/>
      <c r="C58" s="22"/>
      <c r="D58" s="22"/>
      <c r="E58" s="22"/>
      <c r="F58" s="22"/>
      <c r="G58" s="22"/>
      <c r="H58" s="22"/>
    </row>
    <row r="59" spans="1:8" ht="12.75">
      <c r="A59" s="17"/>
      <c r="B59" s="23"/>
      <c r="C59" s="23"/>
      <c r="D59" s="23"/>
      <c r="E59" s="23"/>
      <c r="F59" s="23"/>
      <c r="G59" s="23"/>
      <c r="H59" s="23"/>
    </row>
    <row r="60" spans="1:8" ht="12.75">
      <c r="A60" s="16"/>
      <c r="B60" s="17"/>
      <c r="C60" s="17"/>
      <c r="D60" s="17"/>
      <c r="E60" s="17"/>
      <c r="F60" s="17"/>
      <c r="G60" s="17"/>
      <c r="H60" s="17"/>
    </row>
    <row r="61" spans="1:8" ht="12.75">
      <c r="A61" s="18"/>
      <c r="B61" s="19"/>
      <c r="C61" s="19"/>
      <c r="D61" s="19"/>
      <c r="E61" s="19"/>
      <c r="F61" s="25"/>
      <c r="G61" s="19"/>
      <c r="H61" s="19"/>
    </row>
    <row r="62" spans="1:8" ht="12.75">
      <c r="A62" s="18"/>
      <c r="B62" s="19"/>
      <c r="C62" s="19"/>
      <c r="D62" s="19"/>
      <c r="E62" s="19"/>
      <c r="F62" s="25"/>
      <c r="G62" s="19"/>
      <c r="H62" s="19"/>
    </row>
    <row r="63" spans="1:8" ht="12.75">
      <c r="A63" s="17"/>
      <c r="B63" s="22"/>
      <c r="C63" s="22"/>
      <c r="D63" s="22"/>
      <c r="E63" s="22"/>
      <c r="F63" s="32"/>
      <c r="G63" s="22"/>
      <c r="H63" s="22"/>
    </row>
    <row r="64" spans="1:8" ht="12.75">
      <c r="A64" s="16"/>
      <c r="B64" s="17"/>
      <c r="C64" s="17"/>
      <c r="D64" s="17"/>
      <c r="E64" s="17"/>
      <c r="F64" s="24"/>
      <c r="G64" s="17"/>
      <c r="H64" s="17"/>
    </row>
    <row r="65" spans="1:8" ht="12.75">
      <c r="A65" s="18"/>
      <c r="B65" s="19"/>
      <c r="C65" s="19"/>
      <c r="D65" s="19"/>
      <c r="E65" s="19"/>
      <c r="F65" s="25"/>
      <c r="G65" s="19"/>
      <c r="H65" s="19"/>
    </row>
    <row r="66" spans="1:8" ht="12.75">
      <c r="A66" s="18"/>
      <c r="B66" s="19"/>
      <c r="C66" s="19"/>
      <c r="D66" s="19"/>
      <c r="E66" s="19"/>
      <c r="F66" s="25"/>
      <c r="G66" s="19"/>
      <c r="H66" s="19"/>
    </row>
    <row r="67" spans="1:8" ht="12.75">
      <c r="A67" s="18"/>
      <c r="B67" s="22"/>
      <c r="C67" s="22"/>
      <c r="D67" s="22"/>
      <c r="E67" s="22"/>
      <c r="F67" s="32"/>
      <c r="G67" s="22"/>
      <c r="H67" s="22"/>
    </row>
    <row r="68" spans="1:8" ht="12.75">
      <c r="A68" s="17"/>
      <c r="B68" s="23"/>
      <c r="C68" s="23"/>
      <c r="D68" s="23"/>
      <c r="E68" s="23"/>
      <c r="F68" s="23"/>
      <c r="G68" s="23"/>
      <c r="H68" s="23"/>
    </row>
    <row r="69" spans="1:8" ht="24.75" customHeight="1">
      <c r="A69" s="219"/>
      <c r="B69" s="220"/>
      <c r="C69" s="220"/>
      <c r="D69" s="220"/>
      <c r="E69" s="220"/>
      <c r="F69" s="220"/>
      <c r="G69" s="220"/>
      <c r="H69" s="220"/>
    </row>
    <row r="70" spans="1:8" ht="13.5" customHeight="1">
      <c r="A70" s="217"/>
      <c r="B70" s="218"/>
      <c r="C70" s="218"/>
      <c r="D70" s="218"/>
      <c r="E70" s="218"/>
      <c r="F70" s="218"/>
      <c r="G70" s="27"/>
      <c r="H70" s="27"/>
    </row>
    <row r="71" spans="1:6" ht="13.5" customHeight="1">
      <c r="A71" s="217"/>
      <c r="B71" s="218"/>
      <c r="C71" s="218"/>
      <c r="D71" s="218"/>
      <c r="E71" s="218"/>
      <c r="F71" s="218"/>
    </row>
  </sheetData>
  <mergeCells count="6">
    <mergeCell ref="A34:H34"/>
    <mergeCell ref="A36:F36"/>
    <mergeCell ref="A71:F71"/>
    <mergeCell ref="A69:H69"/>
    <mergeCell ref="A70:F70"/>
    <mergeCell ref="A35:F35"/>
  </mergeCells>
  <dataValidations count="1">
    <dataValidation allowBlank="1" showInputMessage="1" showErrorMessage="1" prompt="DATO MANUALE" sqref="F26:F27 F30:F31"/>
  </dataValidation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75" r:id="rId2"/>
  <rowBreaks count="1" manualBreakCount="1">
    <brk id="3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Cogliati</dc:creator>
  <cp:keywords/>
  <dc:description/>
  <cp:lastModifiedBy>u030250</cp:lastModifiedBy>
  <cp:lastPrinted>2007-05-15T11:25:09Z</cp:lastPrinted>
  <dcterms:created xsi:type="dcterms:W3CDTF">2007-05-15T07:56:39Z</dcterms:created>
  <dcterms:modified xsi:type="dcterms:W3CDTF">2007-05-15T12:10:09Z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